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P:\001-projekce_a_inz\1035_Dopravni hriste Sumperk\24_ad-AD\vegetacni upravy R+VV\vysadba\platne\"/>
    </mc:Choice>
  </mc:AlternateContent>
  <xr:revisionPtr revIDLastSave="0" documentId="13_ncr:1_{D629679F-70BB-45C6-8A37-B38841FE81DE}" xr6:coauthVersionLast="47" xr6:coauthVersionMax="47" xr10:uidLastSave="{00000000-0000-0000-0000-000000000000}"/>
  <bookViews>
    <workbookView xWindow="28680" yWindow="-45" windowWidth="29040" windowHeight="17520" xr2:uid="{00000000-000D-0000-FFFF-FFFF00000000}"/>
  </bookViews>
  <sheets>
    <sheet name="Rekapitulace stavby" sheetId="1" r:id="rId1"/>
    <sheet name="SO 801 - Vegetační úpravy..." sheetId="2" r:id="rId2"/>
    <sheet name="SO 802 - Vegetační úpravy..." sheetId="3" r:id="rId3"/>
    <sheet name="SO 803 - Vegetační úpravy..." sheetId="4" r:id="rId4"/>
    <sheet name="SO 804 - Vegetační úpravy..." sheetId="5" r:id="rId5"/>
    <sheet name="SO 805 - Vegetační úpravy..." sheetId="6" r:id="rId6"/>
    <sheet name="SO 806 - Vegetační úpravy..." sheetId="7" r:id="rId7"/>
    <sheet name="SO 807 - Vegetační úpravy..." sheetId="8" r:id="rId8"/>
    <sheet name="SO 808 - Vegetační úpravy..." sheetId="9" r:id="rId9"/>
    <sheet name="Pokyny pro vyplnění" sheetId="10" r:id="rId10"/>
  </sheets>
  <definedNames>
    <definedName name="_xlnm._FilterDatabase" localSheetId="1" hidden="1">'SO 801 - Vegetační úpravy...'!$C$86:$K$95</definedName>
    <definedName name="_xlnm._FilterDatabase" localSheetId="2" hidden="1">'SO 802 - Vegetační úpravy...'!$C$86:$K$204</definedName>
    <definedName name="_xlnm._FilterDatabase" localSheetId="3" hidden="1">'SO 803 - Vegetační úpravy...'!$C$87:$K$159</definedName>
    <definedName name="_xlnm._FilterDatabase" localSheetId="4" hidden="1">'SO 804 - Vegetační úpravy...'!$C$86:$K$121</definedName>
    <definedName name="_xlnm._FilterDatabase" localSheetId="5" hidden="1">'SO 805 - Vegetační úpravy...'!$C$86:$K$134</definedName>
    <definedName name="_xlnm._FilterDatabase" localSheetId="6" hidden="1">'SO 806 - Vegetační úpravy...'!$C$86:$K$125</definedName>
    <definedName name="_xlnm._FilterDatabase" localSheetId="7" hidden="1">'SO 807 - Vegetační úpravy...'!$C$85:$K$103</definedName>
    <definedName name="_xlnm._FilterDatabase" localSheetId="8" hidden="1">'SO 808 - Vegetační úpravy...'!$C$85:$K$101</definedName>
    <definedName name="_xlnm.Print_Titles" localSheetId="0">'Rekapitulace stavby'!$52:$52</definedName>
    <definedName name="_xlnm.Print_Titles" localSheetId="1">'SO 801 - Vegetační úpravy...'!$86:$86</definedName>
    <definedName name="_xlnm.Print_Titles" localSheetId="2">'SO 802 - Vegetační úpravy...'!$86:$86</definedName>
    <definedName name="_xlnm.Print_Titles" localSheetId="3">'SO 803 - Vegetační úpravy...'!$87:$87</definedName>
    <definedName name="_xlnm.Print_Titles" localSheetId="4">'SO 804 - Vegetační úpravy...'!$86:$86</definedName>
    <definedName name="_xlnm.Print_Titles" localSheetId="5">'SO 805 - Vegetační úpravy...'!$86:$86</definedName>
    <definedName name="_xlnm.Print_Titles" localSheetId="6">'SO 806 - Vegetační úpravy...'!$86:$86</definedName>
    <definedName name="_xlnm.Print_Titles" localSheetId="7">'SO 807 - Vegetační úpravy...'!$85:$85</definedName>
    <definedName name="_xlnm.Print_Titles" localSheetId="8">'SO 808 - Vegetační úpravy...'!$85:$85</definedName>
    <definedName name="_xlnm.Print_Area" localSheetId="9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stavby'!$C$42:$AQ$64</definedName>
    <definedName name="_xlnm.Print_Area" localSheetId="1">'SO 801 - Vegetační úpravy...'!$C$4:$J$41,'SO 801 - Vegetační úpravy...'!$C$47:$J$66,'SO 801 - Vegetační úpravy...'!$C$72:$K$95</definedName>
    <definedName name="_xlnm.Print_Area" localSheetId="2">'SO 802 - Vegetační úpravy...'!$C$4:$J$41,'SO 802 - Vegetační úpravy...'!$C$47:$J$66,'SO 802 - Vegetační úpravy...'!$C$72:$K$204</definedName>
    <definedName name="_xlnm.Print_Area" localSheetId="3">'SO 803 - Vegetační úpravy...'!$C$4:$J$41,'SO 803 - Vegetační úpravy...'!$C$47:$J$67,'SO 803 - Vegetační úpravy...'!$C$73:$K$159</definedName>
    <definedName name="_xlnm.Print_Area" localSheetId="4">'SO 804 - Vegetační úpravy...'!$C$4:$J$41,'SO 804 - Vegetační úpravy...'!$C$47:$J$66,'SO 804 - Vegetační úpravy...'!$C$72:$K$121</definedName>
    <definedName name="_xlnm.Print_Area" localSheetId="5">'SO 805 - Vegetační úpravy...'!$C$4:$J$41,'SO 805 - Vegetační úpravy...'!$C$47:$J$66,'SO 805 - Vegetační úpravy...'!$C$72:$K$134</definedName>
    <definedName name="_xlnm.Print_Area" localSheetId="6">'SO 806 - Vegetační úpravy...'!$C$4:$J$41,'SO 806 - Vegetační úpravy...'!$C$47:$J$66,'SO 806 - Vegetační úpravy...'!$C$72:$K$125</definedName>
    <definedName name="_xlnm.Print_Area" localSheetId="7">'SO 807 - Vegetační úpravy...'!$C$4:$J$41,'SO 807 - Vegetační úpravy...'!$C$47:$J$65,'SO 807 - Vegetační úpravy...'!$C$71:$K$103</definedName>
    <definedName name="_xlnm.Print_Area" localSheetId="8">'SO 808 - Vegetační úpravy...'!$C$4:$J$41,'SO 808 - Vegetační úpravy...'!$C$47:$J$65,'SO 808 - Vegetační úpravy...'!$C$71:$K$101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9" l="1"/>
  <c r="J38" i="9"/>
  <c r="AY63" i="1"/>
  <c r="J37" i="9"/>
  <c r="AX63" i="1"/>
  <c r="BI97" i="9"/>
  <c r="BH97" i="9"/>
  <c r="BG97" i="9"/>
  <c r="BF97" i="9"/>
  <c r="T97" i="9"/>
  <c r="R97" i="9"/>
  <c r="P97" i="9"/>
  <c r="BI93" i="9"/>
  <c r="BH93" i="9"/>
  <c r="BG93" i="9"/>
  <c r="BF93" i="9"/>
  <c r="T93" i="9"/>
  <c r="R93" i="9"/>
  <c r="P93" i="9"/>
  <c r="BI88" i="9"/>
  <c r="BH88" i="9"/>
  <c r="BG88" i="9"/>
  <c r="BF88" i="9"/>
  <c r="T88" i="9"/>
  <c r="R88" i="9"/>
  <c r="P88" i="9"/>
  <c r="J83" i="9"/>
  <c r="J82" i="9"/>
  <c r="F82" i="9"/>
  <c r="F80" i="9"/>
  <c r="E78" i="9"/>
  <c r="J59" i="9"/>
  <c r="J58" i="9"/>
  <c r="F58" i="9"/>
  <c r="F56" i="9"/>
  <c r="E54" i="9"/>
  <c r="J20" i="9"/>
  <c r="E20" i="9"/>
  <c r="F59" i="9"/>
  <c r="J19" i="9"/>
  <c r="J14" i="9"/>
  <c r="J80" i="9"/>
  <c r="E7" i="9"/>
  <c r="E74" i="9"/>
  <c r="J39" i="8"/>
  <c r="J38" i="8"/>
  <c r="AY62" i="1" s="1"/>
  <c r="J37" i="8"/>
  <c r="AX62" i="1"/>
  <c r="BI101" i="8"/>
  <c r="BH101" i="8"/>
  <c r="BG101" i="8"/>
  <c r="BF101" i="8"/>
  <c r="T101" i="8"/>
  <c r="R101" i="8"/>
  <c r="P101" i="8"/>
  <c r="BI96" i="8"/>
  <c r="BH96" i="8"/>
  <c r="BG96" i="8"/>
  <c r="BF96" i="8"/>
  <c r="T96" i="8"/>
  <c r="R96" i="8"/>
  <c r="P96" i="8"/>
  <c r="BI92" i="8"/>
  <c r="BH92" i="8"/>
  <c r="BG92" i="8"/>
  <c r="BF92" i="8"/>
  <c r="T92" i="8"/>
  <c r="R92" i="8"/>
  <c r="P92" i="8"/>
  <c r="BI88" i="8"/>
  <c r="BH88" i="8"/>
  <c r="BG88" i="8"/>
  <c r="BF88" i="8"/>
  <c r="T88" i="8"/>
  <c r="R88" i="8"/>
  <c r="P88" i="8"/>
  <c r="J83" i="8"/>
  <c r="J82" i="8"/>
  <c r="F82" i="8"/>
  <c r="F80" i="8"/>
  <c r="E78" i="8"/>
  <c r="J59" i="8"/>
  <c r="J58" i="8"/>
  <c r="F58" i="8"/>
  <c r="F56" i="8"/>
  <c r="E54" i="8"/>
  <c r="J20" i="8"/>
  <c r="E20" i="8"/>
  <c r="F83" i="8"/>
  <c r="J19" i="8"/>
  <c r="J14" i="8"/>
  <c r="J80" i="8" s="1"/>
  <c r="E7" i="8"/>
  <c r="E74" i="8"/>
  <c r="J39" i="7"/>
  <c r="J38" i="7"/>
  <c r="AY61" i="1"/>
  <c r="J37" i="7"/>
  <c r="AX61" i="1" s="1"/>
  <c r="BI121" i="7"/>
  <c r="BH121" i="7"/>
  <c r="BG121" i="7"/>
  <c r="BF121" i="7"/>
  <c r="T121" i="7"/>
  <c r="R121" i="7"/>
  <c r="P121" i="7"/>
  <c r="BI118" i="7"/>
  <c r="BH118" i="7"/>
  <c r="BG118" i="7"/>
  <c r="BF118" i="7"/>
  <c r="T118" i="7"/>
  <c r="R118" i="7"/>
  <c r="P118" i="7"/>
  <c r="BI113" i="7"/>
  <c r="BH113" i="7"/>
  <c r="BG113" i="7"/>
  <c r="BF113" i="7"/>
  <c r="T113" i="7"/>
  <c r="R113" i="7"/>
  <c r="P113" i="7"/>
  <c r="BI108" i="7"/>
  <c r="BH108" i="7"/>
  <c r="BG108" i="7"/>
  <c r="BF108" i="7"/>
  <c r="T108" i="7"/>
  <c r="R108" i="7"/>
  <c r="P108" i="7"/>
  <c r="BI103" i="7"/>
  <c r="BH103" i="7"/>
  <c r="BG103" i="7"/>
  <c r="BF103" i="7"/>
  <c r="T103" i="7"/>
  <c r="R103" i="7"/>
  <c r="P103" i="7"/>
  <c r="BI99" i="7"/>
  <c r="BH99" i="7"/>
  <c r="BG99" i="7"/>
  <c r="BF99" i="7"/>
  <c r="T99" i="7"/>
  <c r="R99" i="7"/>
  <c r="P99" i="7"/>
  <c r="BI95" i="7"/>
  <c r="BH95" i="7"/>
  <c r="BG95" i="7"/>
  <c r="BF95" i="7"/>
  <c r="T95" i="7"/>
  <c r="R95" i="7"/>
  <c r="P95" i="7"/>
  <c r="BI90" i="7"/>
  <c r="BH90" i="7"/>
  <c r="BG90" i="7"/>
  <c r="BF90" i="7"/>
  <c r="T90" i="7"/>
  <c r="R90" i="7"/>
  <c r="P90" i="7"/>
  <c r="J84" i="7"/>
  <c r="J83" i="7"/>
  <c r="F83" i="7"/>
  <c r="F81" i="7"/>
  <c r="E79" i="7"/>
  <c r="J59" i="7"/>
  <c r="J58" i="7"/>
  <c r="F58" i="7"/>
  <c r="F56" i="7"/>
  <c r="E54" i="7"/>
  <c r="J20" i="7"/>
  <c r="E20" i="7"/>
  <c r="F84" i="7" s="1"/>
  <c r="J19" i="7"/>
  <c r="J14" i="7"/>
  <c r="J81" i="7" s="1"/>
  <c r="E7" i="7"/>
  <c r="E75" i="7"/>
  <c r="J39" i="6"/>
  <c r="J38" i="6"/>
  <c r="AY60" i="1"/>
  <c r="J37" i="6"/>
  <c r="AX60" i="1"/>
  <c r="BI130" i="6"/>
  <c r="BH130" i="6"/>
  <c r="BG130" i="6"/>
  <c r="BF130" i="6"/>
  <c r="T130" i="6"/>
  <c r="R130" i="6"/>
  <c r="P130" i="6"/>
  <c r="BI125" i="6"/>
  <c r="BH125" i="6"/>
  <c r="BG125" i="6"/>
  <c r="BF125" i="6"/>
  <c r="T125" i="6"/>
  <c r="R125" i="6"/>
  <c r="P125" i="6"/>
  <c r="BI120" i="6"/>
  <c r="BH120" i="6"/>
  <c r="BG120" i="6"/>
  <c r="BF120" i="6"/>
  <c r="T120" i="6"/>
  <c r="R120" i="6"/>
  <c r="P120" i="6"/>
  <c r="BI116" i="6"/>
  <c r="BH116" i="6"/>
  <c r="BG116" i="6"/>
  <c r="BF116" i="6"/>
  <c r="T116" i="6"/>
  <c r="R116" i="6"/>
  <c r="P116" i="6"/>
  <c r="BI112" i="6"/>
  <c r="BH112" i="6"/>
  <c r="BG112" i="6"/>
  <c r="BF112" i="6"/>
  <c r="T112" i="6"/>
  <c r="R112" i="6"/>
  <c r="P112" i="6"/>
  <c r="BI108" i="6"/>
  <c r="BH108" i="6"/>
  <c r="BG108" i="6"/>
  <c r="BF108" i="6"/>
  <c r="T108" i="6"/>
  <c r="R108" i="6"/>
  <c r="P108" i="6"/>
  <c r="BI103" i="6"/>
  <c r="BH103" i="6"/>
  <c r="BG103" i="6"/>
  <c r="BF103" i="6"/>
  <c r="T103" i="6"/>
  <c r="R103" i="6"/>
  <c r="P103" i="6"/>
  <c r="BI102" i="6"/>
  <c r="BH102" i="6"/>
  <c r="BG102" i="6"/>
  <c r="BF102" i="6"/>
  <c r="T102" i="6"/>
  <c r="R102" i="6"/>
  <c r="P102" i="6"/>
  <c r="BI98" i="6"/>
  <c r="BH98" i="6"/>
  <c r="BG98" i="6"/>
  <c r="BF98" i="6"/>
  <c r="T98" i="6"/>
  <c r="R98" i="6"/>
  <c r="P98" i="6"/>
  <c r="BI94" i="6"/>
  <c r="BH94" i="6"/>
  <c r="BG94" i="6"/>
  <c r="BF94" i="6"/>
  <c r="T94" i="6"/>
  <c r="R94" i="6"/>
  <c r="P94" i="6"/>
  <c r="BI90" i="6"/>
  <c r="BH90" i="6"/>
  <c r="BG90" i="6"/>
  <c r="BF90" i="6"/>
  <c r="T90" i="6"/>
  <c r="R90" i="6"/>
  <c r="P90" i="6"/>
  <c r="J84" i="6"/>
  <c r="J83" i="6"/>
  <c r="F83" i="6"/>
  <c r="F81" i="6"/>
  <c r="E79" i="6"/>
  <c r="J59" i="6"/>
  <c r="J58" i="6"/>
  <c r="F58" i="6"/>
  <c r="F56" i="6"/>
  <c r="E54" i="6"/>
  <c r="J20" i="6"/>
  <c r="E20" i="6"/>
  <c r="F84" i="6" s="1"/>
  <c r="J19" i="6"/>
  <c r="J14" i="6"/>
  <c r="J56" i="6"/>
  <c r="E7" i="6"/>
  <c r="E50" i="6" s="1"/>
  <c r="J39" i="5"/>
  <c r="J38" i="5"/>
  <c r="AY59" i="1"/>
  <c r="J37" i="5"/>
  <c r="AX59" i="1"/>
  <c r="BI118" i="5"/>
  <c r="BH118" i="5"/>
  <c r="BG118" i="5"/>
  <c r="BF118" i="5"/>
  <c r="T118" i="5"/>
  <c r="R118" i="5"/>
  <c r="P118" i="5"/>
  <c r="BI115" i="5"/>
  <c r="BH115" i="5"/>
  <c r="BG115" i="5"/>
  <c r="BF115" i="5"/>
  <c r="T115" i="5"/>
  <c r="R115" i="5"/>
  <c r="P115" i="5"/>
  <c r="BI113" i="5"/>
  <c r="BH113" i="5"/>
  <c r="BG113" i="5"/>
  <c r="BF113" i="5"/>
  <c r="T113" i="5"/>
  <c r="R113" i="5"/>
  <c r="P113" i="5"/>
  <c r="BI109" i="5"/>
  <c r="BH109" i="5"/>
  <c r="BG109" i="5"/>
  <c r="BF109" i="5"/>
  <c r="T109" i="5"/>
  <c r="R109" i="5"/>
  <c r="P109" i="5"/>
  <c r="BI105" i="5"/>
  <c r="BH105" i="5"/>
  <c r="BG105" i="5"/>
  <c r="BF105" i="5"/>
  <c r="T105" i="5"/>
  <c r="R105" i="5"/>
  <c r="P105" i="5"/>
  <c r="BI104" i="5"/>
  <c r="BH104" i="5"/>
  <c r="BG104" i="5"/>
  <c r="BF104" i="5"/>
  <c r="T104" i="5"/>
  <c r="R104" i="5"/>
  <c r="P104" i="5"/>
  <c r="BI103" i="5"/>
  <c r="BH103" i="5"/>
  <c r="BG103" i="5"/>
  <c r="BF103" i="5"/>
  <c r="T103" i="5"/>
  <c r="R103" i="5"/>
  <c r="P103" i="5"/>
  <c r="BI102" i="5"/>
  <c r="BH102" i="5"/>
  <c r="BG102" i="5"/>
  <c r="BF102" i="5"/>
  <c r="T102" i="5"/>
  <c r="R102" i="5"/>
  <c r="P102" i="5"/>
  <c r="BI98" i="5"/>
  <c r="BH98" i="5"/>
  <c r="BG98" i="5"/>
  <c r="BF98" i="5"/>
  <c r="T98" i="5"/>
  <c r="R98" i="5"/>
  <c r="P98" i="5"/>
  <c r="BI94" i="5"/>
  <c r="BH94" i="5"/>
  <c r="BG94" i="5"/>
  <c r="BF94" i="5"/>
  <c r="T94" i="5"/>
  <c r="R94" i="5"/>
  <c r="P94" i="5"/>
  <c r="BI90" i="5"/>
  <c r="BH90" i="5"/>
  <c r="BG90" i="5"/>
  <c r="BF90" i="5"/>
  <c r="T90" i="5"/>
  <c r="R90" i="5"/>
  <c r="P90" i="5"/>
  <c r="J84" i="5"/>
  <c r="J83" i="5"/>
  <c r="F83" i="5"/>
  <c r="F81" i="5"/>
  <c r="E79" i="5"/>
  <c r="J59" i="5"/>
  <c r="J58" i="5"/>
  <c r="F58" i="5"/>
  <c r="F56" i="5"/>
  <c r="E54" i="5"/>
  <c r="J20" i="5"/>
  <c r="E20" i="5"/>
  <c r="F84" i="5"/>
  <c r="J19" i="5"/>
  <c r="J14" i="5"/>
  <c r="J56" i="5" s="1"/>
  <c r="E7" i="5"/>
  <c r="E75" i="5" s="1"/>
  <c r="J90" i="4"/>
  <c r="J39" i="4"/>
  <c r="J38" i="4"/>
  <c r="AY58" i="1"/>
  <c r="J37" i="4"/>
  <c r="AX58" i="1"/>
  <c r="BI155" i="4"/>
  <c r="BH155" i="4"/>
  <c r="BG155" i="4"/>
  <c r="BF155" i="4"/>
  <c r="T155" i="4"/>
  <c r="R155" i="4"/>
  <c r="P155" i="4"/>
  <c r="BI150" i="4"/>
  <c r="BH150" i="4"/>
  <c r="BG150" i="4"/>
  <c r="BF150" i="4"/>
  <c r="T150" i="4"/>
  <c r="R150" i="4"/>
  <c r="P150" i="4"/>
  <c r="BI146" i="4"/>
  <c r="BH146" i="4"/>
  <c r="BG146" i="4"/>
  <c r="BF146" i="4"/>
  <c r="T146" i="4"/>
  <c r="R146" i="4"/>
  <c r="P146" i="4"/>
  <c r="BI142" i="4"/>
  <c r="BH142" i="4"/>
  <c r="BG142" i="4"/>
  <c r="BF142" i="4"/>
  <c r="T142" i="4"/>
  <c r="R142" i="4"/>
  <c r="P142" i="4"/>
  <c r="BI138" i="4"/>
  <c r="BH138" i="4"/>
  <c r="BG138" i="4"/>
  <c r="BF138" i="4"/>
  <c r="T138" i="4"/>
  <c r="R138" i="4"/>
  <c r="P138" i="4"/>
  <c r="BI133" i="4"/>
  <c r="BH133" i="4"/>
  <c r="BG133" i="4"/>
  <c r="BF133" i="4"/>
  <c r="T133" i="4"/>
  <c r="R133" i="4"/>
  <c r="P133" i="4"/>
  <c r="BI129" i="4"/>
  <c r="BH129" i="4"/>
  <c r="BG129" i="4"/>
  <c r="BF129" i="4"/>
  <c r="T129" i="4"/>
  <c r="R129" i="4"/>
  <c r="P129" i="4"/>
  <c r="BI125" i="4"/>
  <c r="BH125" i="4"/>
  <c r="BG125" i="4"/>
  <c r="BF125" i="4"/>
  <c r="T125" i="4"/>
  <c r="R125" i="4"/>
  <c r="P125" i="4"/>
  <c r="BI121" i="4"/>
  <c r="BH121" i="4"/>
  <c r="BG121" i="4"/>
  <c r="BF121" i="4"/>
  <c r="T121" i="4"/>
  <c r="R121" i="4"/>
  <c r="P121" i="4"/>
  <c r="BI116" i="4"/>
  <c r="BH116" i="4"/>
  <c r="BG116" i="4"/>
  <c r="BF116" i="4"/>
  <c r="T116" i="4"/>
  <c r="R116" i="4"/>
  <c r="P116" i="4"/>
  <c r="BI115" i="4"/>
  <c r="BH115" i="4"/>
  <c r="BG115" i="4"/>
  <c r="BF115" i="4"/>
  <c r="T115" i="4"/>
  <c r="R115" i="4"/>
  <c r="P115" i="4"/>
  <c r="BI114" i="4"/>
  <c r="BH114" i="4"/>
  <c r="BG114" i="4"/>
  <c r="BF114" i="4"/>
  <c r="T114" i="4"/>
  <c r="R114" i="4"/>
  <c r="P114" i="4"/>
  <c r="BI110" i="4"/>
  <c r="BH110" i="4"/>
  <c r="BG110" i="4"/>
  <c r="BF110" i="4"/>
  <c r="T110" i="4"/>
  <c r="R110" i="4"/>
  <c r="P110" i="4"/>
  <c r="BI106" i="4"/>
  <c r="BH106" i="4"/>
  <c r="BG106" i="4"/>
  <c r="BF106" i="4"/>
  <c r="T106" i="4"/>
  <c r="R106" i="4"/>
  <c r="P106" i="4"/>
  <c r="BI102" i="4"/>
  <c r="BH102" i="4"/>
  <c r="BG102" i="4"/>
  <c r="BF102" i="4"/>
  <c r="T102" i="4"/>
  <c r="R102" i="4"/>
  <c r="P102" i="4"/>
  <c r="BI98" i="4"/>
  <c r="BH98" i="4"/>
  <c r="BG98" i="4"/>
  <c r="BF98" i="4"/>
  <c r="T98" i="4"/>
  <c r="R98" i="4"/>
  <c r="P98" i="4"/>
  <c r="BI94" i="4"/>
  <c r="BH94" i="4"/>
  <c r="BG94" i="4"/>
  <c r="BF94" i="4"/>
  <c r="T94" i="4"/>
  <c r="R94" i="4"/>
  <c r="P94" i="4"/>
  <c r="BI92" i="4"/>
  <c r="BH92" i="4"/>
  <c r="BG92" i="4"/>
  <c r="BF92" i="4"/>
  <c r="T92" i="4"/>
  <c r="R92" i="4"/>
  <c r="P92" i="4"/>
  <c r="J65" i="4"/>
  <c r="J85" i="4"/>
  <c r="J84" i="4"/>
  <c r="F84" i="4"/>
  <c r="F82" i="4"/>
  <c r="E80" i="4"/>
  <c r="J59" i="4"/>
  <c r="J58" i="4"/>
  <c r="F58" i="4"/>
  <c r="F56" i="4"/>
  <c r="E54" i="4"/>
  <c r="J20" i="4"/>
  <c r="E20" i="4"/>
  <c r="F85" i="4" s="1"/>
  <c r="J19" i="4"/>
  <c r="J14" i="4"/>
  <c r="J56" i="4" s="1"/>
  <c r="E7" i="4"/>
  <c r="E50" i="4"/>
  <c r="J39" i="3"/>
  <c r="J38" i="3"/>
  <c r="AY57" i="1" s="1"/>
  <c r="J37" i="3"/>
  <c r="AX57" i="1" s="1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5" i="3"/>
  <c r="BH195" i="3"/>
  <c r="BG195" i="3"/>
  <c r="BF195" i="3"/>
  <c r="T195" i="3"/>
  <c r="R195" i="3"/>
  <c r="P195" i="3"/>
  <c r="BI190" i="3"/>
  <c r="BH190" i="3"/>
  <c r="BG190" i="3"/>
  <c r="BF190" i="3"/>
  <c r="T190" i="3"/>
  <c r="R190" i="3"/>
  <c r="P190" i="3"/>
  <c r="BI185" i="3"/>
  <c r="BH185" i="3"/>
  <c r="BG185" i="3"/>
  <c r="BF185" i="3"/>
  <c r="T185" i="3"/>
  <c r="R185" i="3"/>
  <c r="P185" i="3"/>
  <c r="BI181" i="3"/>
  <c r="BH181" i="3"/>
  <c r="BG181" i="3"/>
  <c r="BF181" i="3"/>
  <c r="T181" i="3"/>
  <c r="R181" i="3"/>
  <c r="P181" i="3"/>
  <c r="BI176" i="3"/>
  <c r="BH176" i="3"/>
  <c r="BG176" i="3"/>
  <c r="BF176" i="3"/>
  <c r="T176" i="3"/>
  <c r="R176" i="3"/>
  <c r="P176" i="3"/>
  <c r="BI172" i="3"/>
  <c r="BH172" i="3"/>
  <c r="BG172" i="3"/>
  <c r="BF172" i="3"/>
  <c r="T172" i="3"/>
  <c r="R172" i="3"/>
  <c r="P172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1" i="3"/>
  <c r="BH161" i="3"/>
  <c r="BG161" i="3"/>
  <c r="BF161" i="3"/>
  <c r="T161" i="3"/>
  <c r="R161" i="3"/>
  <c r="P161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37" i="3"/>
  <c r="BH137" i="3"/>
  <c r="BG137" i="3"/>
  <c r="BF137" i="3"/>
  <c r="T137" i="3"/>
  <c r="R137" i="3"/>
  <c r="P137" i="3"/>
  <c r="BI132" i="3"/>
  <c r="BH132" i="3"/>
  <c r="BG132" i="3"/>
  <c r="BF132" i="3"/>
  <c r="T132" i="3"/>
  <c r="R132" i="3"/>
  <c r="P132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6" i="3"/>
  <c r="BH116" i="3"/>
  <c r="BG116" i="3"/>
  <c r="BF116" i="3"/>
  <c r="T116" i="3"/>
  <c r="R116" i="3"/>
  <c r="P116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08" i="3"/>
  <c r="BH108" i="3"/>
  <c r="BG108" i="3"/>
  <c r="BF108" i="3"/>
  <c r="T108" i="3"/>
  <c r="R108" i="3"/>
  <c r="P108" i="3"/>
  <c r="BI104" i="3"/>
  <c r="BH104" i="3"/>
  <c r="BG104" i="3"/>
  <c r="BF104" i="3"/>
  <c r="T104" i="3"/>
  <c r="R104" i="3"/>
  <c r="P104" i="3"/>
  <c r="BI100" i="3"/>
  <c r="BH100" i="3"/>
  <c r="BG100" i="3"/>
  <c r="BF100" i="3"/>
  <c r="T100" i="3"/>
  <c r="R100" i="3"/>
  <c r="P100" i="3"/>
  <c r="BI96" i="3"/>
  <c r="BH96" i="3"/>
  <c r="BG96" i="3"/>
  <c r="BF96" i="3"/>
  <c r="T96" i="3"/>
  <c r="R96" i="3"/>
  <c r="P96" i="3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J84" i="3"/>
  <c r="J83" i="3"/>
  <c r="F83" i="3"/>
  <c r="F81" i="3"/>
  <c r="E79" i="3"/>
  <c r="J59" i="3"/>
  <c r="J58" i="3"/>
  <c r="F58" i="3"/>
  <c r="F56" i="3"/>
  <c r="E54" i="3"/>
  <c r="J20" i="3"/>
  <c r="E20" i="3"/>
  <c r="F84" i="3"/>
  <c r="J19" i="3"/>
  <c r="J14" i="3"/>
  <c r="J56" i="3" s="1"/>
  <c r="E7" i="3"/>
  <c r="E75" i="3" s="1"/>
  <c r="J39" i="2"/>
  <c r="J38" i="2"/>
  <c r="AY56" i="1" s="1"/>
  <c r="J37" i="2"/>
  <c r="AX56" i="1" s="1"/>
  <c r="BI94" i="2"/>
  <c r="BH94" i="2"/>
  <c r="BG94" i="2"/>
  <c r="BF94" i="2"/>
  <c r="T94" i="2"/>
  <c r="R94" i="2"/>
  <c r="P94" i="2"/>
  <c r="BI92" i="2"/>
  <c r="BH92" i="2"/>
  <c r="BG92" i="2"/>
  <c r="BF92" i="2"/>
  <c r="T92" i="2"/>
  <c r="R92" i="2"/>
  <c r="P92" i="2"/>
  <c r="BI90" i="2"/>
  <c r="BH90" i="2"/>
  <c r="BG90" i="2"/>
  <c r="BF90" i="2"/>
  <c r="T90" i="2"/>
  <c r="R90" i="2"/>
  <c r="P90" i="2"/>
  <c r="J84" i="2"/>
  <c r="J83" i="2"/>
  <c r="F83" i="2"/>
  <c r="F81" i="2"/>
  <c r="E79" i="2"/>
  <c r="J59" i="2"/>
  <c r="J58" i="2"/>
  <c r="F58" i="2"/>
  <c r="F56" i="2"/>
  <c r="E54" i="2"/>
  <c r="J20" i="2"/>
  <c r="E20" i="2"/>
  <c r="F59" i="2" s="1"/>
  <c r="J19" i="2"/>
  <c r="J14" i="2"/>
  <c r="J81" i="2"/>
  <c r="E7" i="2"/>
  <c r="E75" i="2" s="1"/>
  <c r="L50" i="1"/>
  <c r="AM50" i="1"/>
  <c r="AM49" i="1"/>
  <c r="L49" i="1"/>
  <c r="AM47" i="1"/>
  <c r="L47" i="1"/>
  <c r="L45" i="1"/>
  <c r="L44" i="1"/>
  <c r="BK145" i="3"/>
  <c r="BK154" i="3"/>
  <c r="BK98" i="4"/>
  <c r="BK120" i="6"/>
  <c r="J166" i="3"/>
  <c r="BK146" i="4"/>
  <c r="J185" i="3"/>
  <c r="BK138" i="4"/>
  <c r="BK130" i="6"/>
  <c r="BK93" i="9"/>
  <c r="BK195" i="3"/>
  <c r="BK121" i="4"/>
  <c r="J102" i="4"/>
  <c r="J90" i="5"/>
  <c r="BK190" i="3"/>
  <c r="BK103" i="6"/>
  <c r="J108" i="7"/>
  <c r="BK100" i="3"/>
  <c r="BK133" i="4"/>
  <c r="J98" i="5"/>
  <c r="BK88" i="9"/>
  <c r="BK201" i="3"/>
  <c r="BK98" i="6"/>
  <c r="J201" i="3"/>
  <c r="J115" i="3"/>
  <c r="J103" i="5"/>
  <c r="J104" i="5"/>
  <c r="BK113" i="3"/>
  <c r="J146" i="4"/>
  <c r="J92" i="8"/>
  <c r="J125" i="6"/>
  <c r="J172" i="3"/>
  <c r="BK97" i="9"/>
  <c r="BK149" i="3"/>
  <c r="BK112" i="6"/>
  <c r="BK121" i="3"/>
  <c r="BK108" i="3"/>
  <c r="AS55" i="1"/>
  <c r="BK90" i="2"/>
  <c r="BK115" i="3"/>
  <c r="J90" i="6"/>
  <c r="J114" i="3"/>
  <c r="J92" i="3"/>
  <c r="BK114" i="4"/>
  <c r="J94" i="6"/>
  <c r="J97" i="9"/>
  <c r="BK114" i="3"/>
  <c r="BK137" i="3"/>
  <c r="J90" i="2"/>
  <c r="BK116" i="3"/>
  <c r="BK150" i="4"/>
  <c r="BK125" i="6"/>
  <c r="BK92" i="8"/>
  <c r="BK144" i="3"/>
  <c r="BK103" i="5"/>
  <c r="J118" i="5"/>
  <c r="J126" i="3"/>
  <c r="BK118" i="5"/>
  <c r="J90" i="7"/>
  <c r="BK185" i="3"/>
  <c r="J116" i="6"/>
  <c r="J145" i="3"/>
  <c r="BK132" i="3"/>
  <c r="BK94" i="5"/>
  <c r="BK94" i="2"/>
  <c r="BK90" i="3"/>
  <c r="J132" i="3"/>
  <c r="BK126" i="3"/>
  <c r="BK105" i="5"/>
  <c r="J93" i="9"/>
  <c r="BK118" i="7"/>
  <c r="BK104" i="3"/>
  <c r="BK125" i="4"/>
  <c r="J118" i="7"/>
  <c r="J112" i="6"/>
  <c r="J121" i="7"/>
  <c r="J90" i="3"/>
  <c r="BK115" i="5"/>
  <c r="J88" i="9"/>
  <c r="BK172" i="3"/>
  <c r="J161" i="3"/>
  <c r="J114" i="4"/>
  <c r="J113" i="5"/>
  <c r="BK200" i="3"/>
  <c r="J181" i="3"/>
  <c r="J119" i="3"/>
  <c r="J113" i="3"/>
  <c r="J117" i="3"/>
  <c r="J106" i="4"/>
  <c r="BK90" i="7"/>
  <c r="BK124" i="3"/>
  <c r="J200" i="3"/>
  <c r="J121" i="3"/>
  <c r="BK106" i="4"/>
  <c r="BK99" i="7"/>
  <c r="BK118" i="3"/>
  <c r="BK90" i="6"/>
  <c r="J190" i="3"/>
  <c r="J167" i="3"/>
  <c r="BK115" i="4"/>
  <c r="BK167" i="3"/>
  <c r="BK142" i="3"/>
  <c r="J102" i="6"/>
  <c r="BK181" i="3"/>
  <c r="J133" i="4"/>
  <c r="J130" i="6"/>
  <c r="BK104" i="5"/>
  <c r="J127" i="3"/>
  <c r="BK117" i="3"/>
  <c r="J108" i="6"/>
  <c r="J120" i="3"/>
  <c r="BK120" i="3"/>
  <c r="J138" i="4"/>
  <c r="BK102" i="5"/>
  <c r="BK95" i="7"/>
  <c r="J125" i="3"/>
  <c r="J124" i="3"/>
  <c r="J98" i="4"/>
  <c r="J103" i="6"/>
  <c r="J104" i="3"/>
  <c r="J96" i="3"/>
  <c r="BK94" i="4"/>
  <c r="BK103" i="7"/>
  <c r="J144" i="3"/>
  <c r="BK92" i="4"/>
  <c r="J195" i="3"/>
  <c r="J115" i="4"/>
  <c r="BK121" i="7"/>
  <c r="J101" i="8"/>
  <c r="BK110" i="4"/>
  <c r="J88" i="8"/>
  <c r="J123" i="3"/>
  <c r="J149" i="3"/>
  <c r="J122" i="3"/>
  <c r="J115" i="5"/>
  <c r="BK96" i="8"/>
  <c r="J108" i="3"/>
  <c r="J142" i="3"/>
  <c r="BK176" i="3"/>
  <c r="J118" i="3"/>
  <c r="BK129" i="4"/>
  <c r="BK116" i="6"/>
  <c r="F38" i="2"/>
  <c r="BK101" i="8"/>
  <c r="J176" i="3"/>
  <c r="J94" i="2"/>
  <c r="BK125" i="3"/>
  <c r="J125" i="4"/>
  <c r="J103" i="7"/>
  <c r="BK122" i="3"/>
  <c r="BK113" i="5"/>
  <c r="BK166" i="3"/>
  <c r="J121" i="4"/>
  <c r="J98" i="6"/>
  <c r="J116" i="3"/>
  <c r="J92" i="4"/>
  <c r="J99" i="7"/>
  <c r="BK92" i="2"/>
  <c r="BK156" i="3"/>
  <c r="J142" i="4"/>
  <c r="BK109" i="5"/>
  <c r="J95" i="7"/>
  <c r="BK92" i="3"/>
  <c r="J110" i="4"/>
  <c r="BK161" i="3"/>
  <c r="BK90" i="5"/>
  <c r="BK108" i="6"/>
  <c r="BK96" i="3"/>
  <c r="J137" i="3"/>
  <c r="J155" i="4"/>
  <c r="J129" i="4"/>
  <c r="BK147" i="3"/>
  <c r="BK113" i="7"/>
  <c r="BK123" i="3"/>
  <c r="J94" i="5"/>
  <c r="BK155" i="3"/>
  <c r="BK142" i="4"/>
  <c r="BK119" i="3"/>
  <c r="BK116" i="4"/>
  <c r="J113" i="7"/>
  <c r="J120" i="6"/>
  <c r="J155" i="3"/>
  <c r="J156" i="3"/>
  <c r="J102" i="5"/>
  <c r="BK155" i="4"/>
  <c r="J105" i="5"/>
  <c r="J92" i="2"/>
  <c r="BK94" i="6"/>
  <c r="J100" i="3"/>
  <c r="J150" i="4"/>
  <c r="BK102" i="4"/>
  <c r="J96" i="8"/>
  <c r="J154" i="3"/>
  <c r="BK98" i="5"/>
  <c r="J147" i="3"/>
  <c r="J109" i="5"/>
  <c r="BK108" i="7"/>
  <c r="BK102" i="6"/>
  <c r="BK127" i="3"/>
  <c r="J94" i="4"/>
  <c r="J116" i="4"/>
  <c r="BK88" i="8"/>
  <c r="R89" i="3" l="1"/>
  <c r="R88" i="3"/>
  <c r="R87" i="3" s="1"/>
  <c r="BK91" i="4"/>
  <c r="J91" i="4" s="1"/>
  <c r="J66" i="4" s="1"/>
  <c r="BK89" i="2"/>
  <c r="BK88" i="2" s="1"/>
  <c r="P89" i="2"/>
  <c r="P88" i="2"/>
  <c r="P87" i="2" s="1"/>
  <c r="AU56" i="1" s="1"/>
  <c r="T89" i="3"/>
  <c r="T88" i="3"/>
  <c r="T87" i="3" s="1"/>
  <c r="R89" i="5"/>
  <c r="R88" i="5"/>
  <c r="R87" i="5" s="1"/>
  <c r="T89" i="6"/>
  <c r="T88" i="6"/>
  <c r="T87" i="6"/>
  <c r="R89" i="2"/>
  <c r="R88" i="2" s="1"/>
  <c r="R87" i="2" s="1"/>
  <c r="P91" i="4"/>
  <c r="P89" i="4"/>
  <c r="P88" i="4" s="1"/>
  <c r="AU58" i="1" s="1"/>
  <c r="P89" i="3"/>
  <c r="P88" i="3" s="1"/>
  <c r="P87" i="3" s="1"/>
  <c r="AU57" i="1" s="1"/>
  <c r="R91" i="4"/>
  <c r="R89" i="4"/>
  <c r="R88" i="4" s="1"/>
  <c r="BK89" i="5"/>
  <c r="BK88" i="5" s="1"/>
  <c r="P89" i="6"/>
  <c r="P88" i="6"/>
  <c r="P87" i="6" s="1"/>
  <c r="AU60" i="1" s="1"/>
  <c r="BK89" i="7"/>
  <c r="BK88" i="7"/>
  <c r="BK87" i="7" s="1"/>
  <c r="J87" i="7" s="1"/>
  <c r="J63" i="7" s="1"/>
  <c r="J88" i="7"/>
  <c r="J64" i="7" s="1"/>
  <c r="T89" i="7"/>
  <c r="T88" i="7" s="1"/>
  <c r="T87" i="7" s="1"/>
  <c r="T89" i="2"/>
  <c r="T88" i="2" s="1"/>
  <c r="T87" i="2" s="1"/>
  <c r="P89" i="5"/>
  <c r="P88" i="5"/>
  <c r="P87" i="5"/>
  <c r="AU59" i="1"/>
  <c r="BK89" i="6"/>
  <c r="BK88" i="6" s="1"/>
  <c r="R89" i="7"/>
  <c r="R88" i="7" s="1"/>
  <c r="R87" i="7" s="1"/>
  <c r="BK89" i="3"/>
  <c r="J89" i="3" s="1"/>
  <c r="J65" i="3" s="1"/>
  <c r="T91" i="4"/>
  <c r="T89" i="4"/>
  <c r="T88" i="4"/>
  <c r="T89" i="5"/>
  <c r="T88" i="5"/>
  <c r="T87" i="5" s="1"/>
  <c r="R89" i="6"/>
  <c r="R88" i="6" s="1"/>
  <c r="R87" i="6" s="1"/>
  <c r="P89" i="7"/>
  <c r="P88" i="7" s="1"/>
  <c r="P87" i="7" s="1"/>
  <c r="AU61" i="1" s="1"/>
  <c r="BK87" i="8"/>
  <c r="BK86" i="8" s="1"/>
  <c r="J86" i="8" s="1"/>
  <c r="J63" i="8" s="1"/>
  <c r="J87" i="8"/>
  <c r="J64" i="8" s="1"/>
  <c r="T87" i="8"/>
  <c r="T86" i="8" s="1"/>
  <c r="P87" i="8"/>
  <c r="P86" i="8" s="1"/>
  <c r="AU62" i="1" s="1"/>
  <c r="R87" i="8"/>
  <c r="R86" i="8" s="1"/>
  <c r="BK87" i="9"/>
  <c r="J87" i="9"/>
  <c r="J64" i="9"/>
  <c r="P87" i="9"/>
  <c r="P86" i="9" s="1"/>
  <c r="AU63" i="1" s="1"/>
  <c r="R87" i="9"/>
  <c r="R86" i="9"/>
  <c r="T87" i="9"/>
  <c r="T86" i="9" s="1"/>
  <c r="E50" i="5"/>
  <c r="F83" i="9"/>
  <c r="E50" i="9"/>
  <c r="J56" i="9"/>
  <c r="BE97" i="9"/>
  <c r="BE88" i="9"/>
  <c r="BE93" i="9"/>
  <c r="J56" i="8"/>
  <c r="BE92" i="8"/>
  <c r="E50" i="8"/>
  <c r="BE88" i="8"/>
  <c r="J89" i="7"/>
  <c r="J65" i="7" s="1"/>
  <c r="BE101" i="8"/>
  <c r="F59" i="8"/>
  <c r="BE96" i="8"/>
  <c r="BE95" i="7"/>
  <c r="BE108" i="7"/>
  <c r="BE113" i="7"/>
  <c r="E50" i="7"/>
  <c r="BE90" i="7"/>
  <c r="BE99" i="7"/>
  <c r="BE121" i="7"/>
  <c r="F59" i="7"/>
  <c r="J56" i="7"/>
  <c r="BE103" i="7"/>
  <c r="BE118" i="7"/>
  <c r="J81" i="6"/>
  <c r="BE94" i="6"/>
  <c r="BE130" i="6"/>
  <c r="J89" i="5"/>
  <c r="J65" i="5"/>
  <c r="E75" i="6"/>
  <c r="BE98" i="6"/>
  <c r="BE103" i="6"/>
  <c r="BE108" i="6"/>
  <c r="BE120" i="6"/>
  <c r="F59" i="6"/>
  <c r="BE112" i="6"/>
  <c r="BE90" i="6"/>
  <c r="BE116" i="6"/>
  <c r="BE102" i="6"/>
  <c r="BE125" i="6"/>
  <c r="J81" i="5"/>
  <c r="F59" i="5"/>
  <c r="BE90" i="5"/>
  <c r="BE98" i="5"/>
  <c r="BE104" i="5"/>
  <c r="BE105" i="5"/>
  <c r="BK89" i="4"/>
  <c r="BK88" i="4"/>
  <c r="J88" i="4"/>
  <c r="J32" i="4" s="1"/>
  <c r="BE103" i="5"/>
  <c r="BE94" i="5"/>
  <c r="BE118" i="5"/>
  <c r="BE109" i="5"/>
  <c r="BE113" i="5"/>
  <c r="BE102" i="5"/>
  <c r="BE115" i="5"/>
  <c r="BE110" i="4"/>
  <c r="BE94" i="4"/>
  <c r="BE121" i="4"/>
  <c r="BK88" i="3"/>
  <c r="J88" i="3"/>
  <c r="J64" i="3" s="1"/>
  <c r="BE92" i="4"/>
  <c r="BE114" i="4"/>
  <c r="E76" i="4"/>
  <c r="BE138" i="4"/>
  <c r="F59" i="4"/>
  <c r="J82" i="4"/>
  <c r="BE98" i="4"/>
  <c r="BE102" i="4"/>
  <c r="BE146" i="4"/>
  <c r="BE129" i="4"/>
  <c r="BE133" i="4"/>
  <c r="BE125" i="4"/>
  <c r="BE150" i="4"/>
  <c r="BE106" i="4"/>
  <c r="BE115" i="4"/>
  <c r="BE116" i="4"/>
  <c r="BE142" i="4"/>
  <c r="BE155" i="4"/>
  <c r="BE108" i="3"/>
  <c r="BE113" i="3"/>
  <c r="BE114" i="3"/>
  <c r="BE120" i="3"/>
  <c r="BE123" i="3"/>
  <c r="BE124" i="3"/>
  <c r="BE195" i="3"/>
  <c r="J89" i="2"/>
  <c r="J65" i="2"/>
  <c r="F59" i="3"/>
  <c r="BE127" i="3"/>
  <c r="BE176" i="3"/>
  <c r="J81" i="3"/>
  <c r="BE115" i="3"/>
  <c r="BE121" i="3"/>
  <c r="BE125" i="3"/>
  <c r="BE149" i="3"/>
  <c r="BE166" i="3"/>
  <c r="BE167" i="3"/>
  <c r="BE181" i="3"/>
  <c r="BE185" i="3"/>
  <c r="BE200" i="3"/>
  <c r="BE144" i="3"/>
  <c r="BE172" i="3"/>
  <c r="E50" i="3"/>
  <c r="BE118" i="3"/>
  <c r="BE119" i="3"/>
  <c r="BE126" i="3"/>
  <c r="BE132" i="3"/>
  <c r="BE137" i="3"/>
  <c r="BE142" i="3"/>
  <c r="BE145" i="3"/>
  <c r="BE147" i="3"/>
  <c r="BE156" i="3"/>
  <c r="BE92" i="3"/>
  <c r="BE116" i="3"/>
  <c r="BE117" i="3"/>
  <c r="BE155" i="3"/>
  <c r="BE90" i="3"/>
  <c r="BE96" i="3"/>
  <c r="BE100" i="3"/>
  <c r="BE122" i="3"/>
  <c r="BE154" i="3"/>
  <c r="BE104" i="3"/>
  <c r="BE161" i="3"/>
  <c r="BE190" i="3"/>
  <c r="BE201" i="3"/>
  <c r="E50" i="2"/>
  <c r="F84" i="2"/>
  <c r="BC56" i="1"/>
  <c r="J56" i="2"/>
  <c r="BE90" i="2"/>
  <c r="BE92" i="2"/>
  <c r="BE94" i="2"/>
  <c r="J36" i="7"/>
  <c r="AW61" i="1" s="1"/>
  <c r="J36" i="5"/>
  <c r="AW59" i="1" s="1"/>
  <c r="F37" i="3"/>
  <c r="BB57" i="1"/>
  <c r="F36" i="9"/>
  <c r="BA63" i="1"/>
  <c r="F39" i="9"/>
  <c r="BD63" i="1"/>
  <c r="F37" i="4"/>
  <c r="BB58" i="1"/>
  <c r="F37" i="6"/>
  <c r="BB60" i="1" s="1"/>
  <c r="F38" i="8"/>
  <c r="BC62" i="1" s="1"/>
  <c r="F36" i="5"/>
  <c r="BA59" i="1"/>
  <c r="J36" i="4"/>
  <c r="AW58" i="1"/>
  <c r="F37" i="8"/>
  <c r="BB62" i="1"/>
  <c r="F39" i="3"/>
  <c r="BD57" i="1"/>
  <c r="F38" i="9"/>
  <c r="BC63" i="1" s="1"/>
  <c r="F38" i="3"/>
  <c r="BC57" i="1" s="1"/>
  <c r="F37" i="7"/>
  <c r="BB61" i="1"/>
  <c r="F36" i="7"/>
  <c r="BA61" i="1"/>
  <c r="F36" i="4"/>
  <c r="BA58" i="1"/>
  <c r="F39" i="4"/>
  <c r="BD58" i="1"/>
  <c r="F37" i="9"/>
  <c r="BB63" i="1" s="1"/>
  <c r="F39" i="7"/>
  <c r="BD61" i="1" s="1"/>
  <c r="F38" i="6"/>
  <c r="BC60" i="1"/>
  <c r="F36" i="3"/>
  <c r="BA57" i="1"/>
  <c r="J36" i="8"/>
  <c r="AW62" i="1"/>
  <c r="F36" i="6"/>
  <c r="BA60" i="1"/>
  <c r="J36" i="9"/>
  <c r="AW63" i="1"/>
  <c r="J36" i="3"/>
  <c r="AW57" i="1"/>
  <c r="F38" i="7"/>
  <c r="BC61" i="1"/>
  <c r="F36" i="2"/>
  <c r="BA56" i="1" s="1"/>
  <c r="F38" i="5"/>
  <c r="BC59" i="1"/>
  <c r="F39" i="5"/>
  <c r="BD59" i="1"/>
  <c r="F37" i="5"/>
  <c r="BB59" i="1"/>
  <c r="AS54" i="1"/>
  <c r="J36" i="6"/>
  <c r="AW60" i="1"/>
  <c r="F37" i="2"/>
  <c r="BB56" i="1" s="1"/>
  <c r="F38" i="4"/>
  <c r="BC58" i="1"/>
  <c r="F39" i="2"/>
  <c r="BD56" i="1"/>
  <c r="F36" i="8"/>
  <c r="BA62" i="1"/>
  <c r="J36" i="2"/>
  <c r="AW56" i="1"/>
  <c r="F39" i="6"/>
  <c r="BD60" i="1"/>
  <c r="F39" i="8"/>
  <c r="BD62" i="1" s="1"/>
  <c r="BK87" i="6" l="1"/>
  <c r="J87" i="6" s="1"/>
  <c r="J63" i="6" s="1"/>
  <c r="J88" i="6"/>
  <c r="J64" i="6" s="1"/>
  <c r="J88" i="5"/>
  <c r="J64" i="5" s="1"/>
  <c r="BK87" i="5"/>
  <c r="J87" i="5" s="1"/>
  <c r="BK87" i="2"/>
  <c r="J87" i="2" s="1"/>
  <c r="J63" i="2" s="1"/>
  <c r="J88" i="2"/>
  <c r="J64" i="2" s="1"/>
  <c r="J89" i="6"/>
  <c r="J65" i="6" s="1"/>
  <c r="BK86" i="9"/>
  <c r="J86" i="9"/>
  <c r="J63" i="9"/>
  <c r="AG58" i="1"/>
  <c r="J63" i="4"/>
  <c r="J89" i="4"/>
  <c r="J64" i="4"/>
  <c r="BK87" i="3"/>
  <c r="J87" i="3"/>
  <c r="AU55" i="1"/>
  <c r="AU54" i="1" s="1"/>
  <c r="J32" i="2"/>
  <c r="AG56" i="1"/>
  <c r="J35" i="3"/>
  <c r="AV57" i="1"/>
  <c r="AT57" i="1"/>
  <c r="J35" i="6"/>
  <c r="AV60" i="1" s="1"/>
  <c r="AT60" i="1" s="1"/>
  <c r="F35" i="7"/>
  <c r="AZ61" i="1"/>
  <c r="J32" i="8"/>
  <c r="AG62" i="1" s="1"/>
  <c r="BC55" i="1"/>
  <c r="AY55" i="1"/>
  <c r="BA55" i="1"/>
  <c r="AW55" i="1"/>
  <c r="J35" i="2"/>
  <c r="AV56" i="1" s="1"/>
  <c r="AT56" i="1" s="1"/>
  <c r="F35" i="2"/>
  <c r="AZ56" i="1" s="1"/>
  <c r="F35" i="3"/>
  <c r="AZ57" i="1"/>
  <c r="J35" i="4"/>
  <c r="AV58" i="1" s="1"/>
  <c r="AT58" i="1" s="1"/>
  <c r="AN58" i="1" s="1"/>
  <c r="J35" i="8"/>
  <c r="AV62" i="1"/>
  <c r="AT62" i="1" s="1"/>
  <c r="J32" i="6"/>
  <c r="AG60" i="1"/>
  <c r="BD55" i="1"/>
  <c r="BD54" i="1"/>
  <c r="W33" i="1"/>
  <c r="F35" i="9"/>
  <c r="AZ63" i="1" s="1"/>
  <c r="J32" i="3"/>
  <c r="AG57" i="1"/>
  <c r="F35" i="5"/>
  <c r="AZ59" i="1"/>
  <c r="J35" i="9"/>
  <c r="AV63" i="1"/>
  <c r="AT63" i="1"/>
  <c r="F35" i="8"/>
  <c r="AZ62" i="1"/>
  <c r="F35" i="6"/>
  <c r="AZ60" i="1" s="1"/>
  <c r="J35" i="7"/>
  <c r="AV61" i="1"/>
  <c r="AT61" i="1"/>
  <c r="J35" i="5"/>
  <c r="AV59" i="1"/>
  <c r="AT59" i="1"/>
  <c r="F35" i="4"/>
  <c r="AZ58" i="1" s="1"/>
  <c r="J32" i="7"/>
  <c r="AG61" i="1"/>
  <c r="BB55" i="1"/>
  <c r="AX55" i="1" s="1"/>
  <c r="J32" i="5" l="1"/>
  <c r="AG59" i="1" s="1"/>
  <c r="AN59" i="1" s="1"/>
  <c r="J63" i="5"/>
  <c r="AN62" i="1"/>
  <c r="AN61" i="1"/>
  <c r="J41" i="8"/>
  <c r="AN60" i="1"/>
  <c r="J41" i="7"/>
  <c r="J41" i="6"/>
  <c r="J41" i="5"/>
  <c r="AN57" i="1"/>
  <c r="J63" i="3"/>
  <c r="J41" i="4"/>
  <c r="AN56" i="1"/>
  <c r="J41" i="3"/>
  <c r="J41" i="2"/>
  <c r="J32" i="9"/>
  <c r="AG63" i="1"/>
  <c r="AG55" i="1" s="1"/>
  <c r="AG54" i="1" s="1"/>
  <c r="AK26" i="1" s="1"/>
  <c r="AZ55" i="1"/>
  <c r="AZ54" i="1"/>
  <c r="W29" i="1" s="1"/>
  <c r="BB54" i="1"/>
  <c r="W31" i="1" s="1"/>
  <c r="BC54" i="1"/>
  <c r="W32" i="1"/>
  <c r="BA54" i="1"/>
  <c r="W30" i="1"/>
  <c r="J41" i="9" l="1"/>
  <c r="AN63" i="1"/>
  <c r="AV55" i="1"/>
  <c r="AT55" i="1"/>
  <c r="AN55" i="1"/>
  <c r="AY54" i="1"/>
  <c r="AV54" i="1"/>
  <c r="AK29" i="1"/>
  <c r="AW54" i="1"/>
  <c r="AK30" i="1"/>
  <c r="AX54" i="1"/>
  <c r="AK35" i="1" l="1"/>
  <c r="AT54" i="1"/>
  <c r="AN54" i="1" l="1"/>
</calcChain>
</file>

<file path=xl/sharedStrings.xml><?xml version="1.0" encoding="utf-8"?>
<sst xmlns="http://schemas.openxmlformats.org/spreadsheetml/2006/main" count="4995" uniqueCount="771">
  <si>
    <t>Export Komplet</t>
  </si>
  <si>
    <t>VZ</t>
  </si>
  <si>
    <t>2.0</t>
  </si>
  <si>
    <t>ZAMOK</t>
  </si>
  <si>
    <t>False</t>
  </si>
  <si>
    <t>{934f93be-98aa-4755-84db-38200407cb87}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</si>
  <si>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</si>
  <si>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</si>
  <si>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</si>
  <si>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</si>
  <si>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</si>
  <si>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</si>
  <si>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</si>
  <si>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</si>
  <si>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1035-25/3VUV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</si>
  <si>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</si>
  <si>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</si>
  <si>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Dětské dopravní hřiště Šumperk - SO 800 Vegetační úpravy - výsadba</t>
  </si>
  <si>
    <t>KSO:</t>
  </si>
  <si>
    <t/>
  </si>
  <si>
    <t>CC-CZ:</t>
  </si>
  <si>
    <t>Místo:</t>
  </si>
  <si>
    <t>k.ú. Šumperk</t>
  </si>
  <si>
    <t>Datum:</t>
  </si>
  <si>
    <t>21. 8. 2025</t>
  </si>
  <si>
    <t>Zadavatel:</t>
  </si>
  <si>
    <t>IČ:</t>
  </si>
  <si>
    <t>00303461</t>
  </si>
  <si>
    <t>Město Šumperk</t>
  </si>
  <si>
    <t>DIČ:</t>
  </si>
  <si>
    <t>CZ00303461</t>
  </si>
  <si>
    <t>Účastník:</t>
  </si>
  <si>
    <t>Vyplň údaj</t>
  </si>
  <si>
    <t>Projektant:</t>
  </si>
  <si>
    <t>27821251</t>
  </si>
  <si>
    <t>Cekr CZ s.r.o.</t>
  </si>
  <si>
    <t>CZ27821251</t>
  </si>
  <si>
    <t>True</t>
  </si>
  <si>
    <t>Zpracovatel:</t>
  </si>
  <si>
    <t>Ateliér Máj, Ing. Svorová, Ing. Zuntychová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</si>
  <si>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</si>
  <si>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</si>
  <si>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</si>
  <si>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</si>
  <si>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</si>
  <si>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</si>
  <si>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</si>
  <si>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</si>
  <si>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</si>
  <si>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</si>
  <si>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</si>
  <si>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</si>
  <si>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</si>
  <si>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</si>
  <si>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</si>
  <si>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</si>
  <si>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</si>
  <si>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</si>
  <si>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</si>
  <si>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</si>
  <si>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</si>
  <si>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</si>
  <si>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</si>
  <si>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</si>
  <si>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</si>
  <si>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</si>
  <si>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</si>
  <si>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</si>
  <si>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</si>
  <si>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</si>
  <si>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</si>
  <si>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</si>
  <si>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</si>
  <si>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</si>
  <si>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</si>
  <si>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</si>
  <si>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</si>
  <si>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</si>
  <si>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</si>
  <si>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</si>
  <si>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800</t>
  </si>
  <si>
    <t>Objekty úpravy území</t>
  </si>
  <si>
    <t>STA</t>
  </si>
  <si>
    <t>1</t>
  </si>
  <si>
    <t>{195612e7-28d7-4ec2-8414-53befef95b6c}</t>
  </si>
  <si>
    <t>2</t>
  </si>
  <si>
    <t>/</t>
  </si>
  <si>
    <t>SO 801</t>
  </si>
  <si>
    <t>Vegetační úpravy - příprava stanoviště</t>
  </si>
  <si>
    <t>Soupis</t>
  </si>
  <si>
    <t>{f0c6983b-f667-4273-870c-2260b01a8d86}</t>
  </si>
  <si>
    <t>SO 802</t>
  </si>
  <si>
    <t>Vegetační úpravy - výsadby stromů</t>
  </si>
  <si>
    <t>{95db7ee9-4649-42cf-8277-5b306811d827}</t>
  </si>
  <si>
    <t>SO 803</t>
  </si>
  <si>
    <t>Vegetační úpravy - výsadby keřů</t>
  </si>
  <si>
    <t>{53c379c5-72e4-45ac-afe0-953cb47c16ca}</t>
  </si>
  <si>
    <t>SO 804</t>
  </si>
  <si>
    <t>Vegetační úpravy - záhonová (plošná) výsadba travin</t>
  </si>
  <si>
    <t>{bd9909ac-c629-449c-a1e9-a858bd333611}</t>
  </si>
  <si>
    <t>SO 805</t>
  </si>
  <si>
    <t>Vegetační úpravy - pnoucí dřeviny</t>
  </si>
  <si>
    <t>{4ad8bb3d-da47-474f-a95f-c58c217a6277}</t>
  </si>
  <si>
    <t>SO 806</t>
  </si>
  <si>
    <t>Vegetační úpravy - trávník</t>
  </si>
  <si>
    <t>{95899bdc-8490-4225-9ece-d631f01889e2}</t>
  </si>
  <si>
    <t>SO 807</t>
  </si>
  <si>
    <t>Vegetační úpravy - louka</t>
  </si>
  <si>
    <t>{25408dad-29ad-42c4-806c-98061008ddc5}</t>
  </si>
  <si>
    <t>SO 808</t>
  </si>
  <si>
    <t>Vegetační úpravy - rozchodníkový koberec</t>
  </si>
  <si>
    <t>{cb7e4f33-bbd4-496f-96c2-89f8ac688875}</t>
  </si>
  <si>
    <t>KRYCÍ LIST SOUPISU PRACÍ</t>
  </si>
  <si>
    <t>Objekt:</t>
  </si>
  <si>
    <t>800 - Objekty úpravy území</t>
  </si>
  <si>
    <t>Soupis:</t>
  </si>
  <si>
    <t>SO 801 - Vegetační úpravy - příprava stanoviště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</si>
  <si>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</si>
  <si>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</si>
  <si>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</si>
  <si>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</si>
  <si>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</si>
  <si>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11 - Přípravné a přidružené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</si>
  <si>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</si>
  <si>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</si>
  <si>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</si>
  <si>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</si>
  <si>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</si>
  <si>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</si>
  <si>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</si>
  <si>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</si>
  <si>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</si>
  <si>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</si>
  <si>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</si>
  <si>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</si>
  <si>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</si>
  <si>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</si>
  <si>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</si>
  <si>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</si>
  <si>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11</t>
  </si>
  <si>
    <t>Přípravné a přidružené zemní práce</t>
  </si>
  <si>
    <t>K</t>
  </si>
  <si>
    <t>11-01.R</t>
  </si>
  <si>
    <t>Odstranění biomasy zeleného hnojiva</t>
  </si>
  <si>
    <t>m2</t>
  </si>
  <si>
    <t>vlastní</t>
  </si>
  <si>
    <t>4</t>
  </si>
  <si>
    <t>1320726085</t>
  </si>
  <si>
    <t>P</t>
  </si>
  <si>
    <t>Poznámka k položce:_x000D_
Firemní položka</t>
  </si>
  <si>
    <t>11-02.R</t>
  </si>
  <si>
    <t>Hrabání</t>
  </si>
  <si>
    <t>-17619984</t>
  </si>
  <si>
    <t>3</t>
  </si>
  <si>
    <t>11-03.R</t>
  </si>
  <si>
    <t>Vypletí s naložením odpadu a odvozu</t>
  </si>
  <si>
    <t>-1488969166</t>
  </si>
  <si>
    <t>SO 802 - Vegetační úpravy - výsadby stromů</t>
  </si>
  <si>
    <t xml:space="preserve">    181 - Výsadba stromů</t>
  </si>
  <si>
    <t>181</t>
  </si>
  <si>
    <t>Výsadba stromů</t>
  </si>
  <si>
    <t>181101101.R</t>
  </si>
  <si>
    <t>Vytyčení osazení stromů</t>
  </si>
  <si>
    <t>-125345409</t>
  </si>
  <si>
    <t>183101221</t>
  </si>
  <si>
    <t>Hloubení jamek pro vysazování rostlin v zemině skupiny 1 až 4 s výměnou půdy z 50% v rovině nebo na svahu do 1:5, objemu přes 0,40 do 1,00 m3</t>
  </si>
  <si>
    <t>kus</t>
  </si>
  <si>
    <t>CS ÚRS 2025 01</t>
  </si>
  <si>
    <t>1398942770</t>
  </si>
  <si>
    <t>Online PSC</t>
  </si>
  <si>
    <t>https://podminky.urs.cz/item/CS_URS_2025_01/183101221</t>
  </si>
  <si>
    <t>VV</t>
  </si>
  <si>
    <t>53,00</t>
  </si>
  <si>
    <t>Součet</t>
  </si>
  <si>
    <t>M</t>
  </si>
  <si>
    <t>103310301.R</t>
  </si>
  <si>
    <t>Kompost</t>
  </si>
  <si>
    <t>m3</t>
  </si>
  <si>
    <t>8</t>
  </si>
  <si>
    <t>1995829281</t>
  </si>
  <si>
    <t>"do výsadbových jam stromů (150 l/ks)"</t>
  </si>
  <si>
    <t>53,00*0,15</t>
  </si>
  <si>
    <t>103310302.R</t>
  </si>
  <si>
    <t>Půdní kondicioner - pro dřeviny</t>
  </si>
  <si>
    <t>1017565524</t>
  </si>
  <si>
    <t>"do výsadbových jam stromů (500 g/ks)"</t>
  </si>
  <si>
    <t>53,00*0,50</t>
  </si>
  <si>
    <t>5</t>
  </si>
  <si>
    <t>103310303.R</t>
  </si>
  <si>
    <t>Hydrogel</t>
  </si>
  <si>
    <t>1385173616</t>
  </si>
  <si>
    <t>"do výsadbových jam stromů (250 g/ks)"</t>
  </si>
  <si>
    <t>53,00*0,25</t>
  </si>
  <si>
    <t>6</t>
  </si>
  <si>
    <t>184102113</t>
  </si>
  <si>
    <t>Výsadba dřeviny s balem do předem vyhloubené jamky se zalitím v rovině nebo na svahu do 1:5, při průměru balu přes 300 do 400 mm</t>
  </si>
  <si>
    <t>-1123523418</t>
  </si>
  <si>
    <t>https://podminky.urs.cz/item/CS_URS_2025_01/184102113</t>
  </si>
  <si>
    <t>"výsadba stromů dle druhové skladby"</t>
  </si>
  <si>
    <t>7</t>
  </si>
  <si>
    <t>026503001.R</t>
  </si>
  <si>
    <t>Acer campestre, 10-12, zb</t>
  </si>
  <si>
    <t>933299476</t>
  </si>
  <si>
    <t>026503002.R</t>
  </si>
  <si>
    <t>Acer campestre, 12-14, zb</t>
  </si>
  <si>
    <t>-31699925</t>
  </si>
  <si>
    <t>9</t>
  </si>
  <si>
    <t>026503003.R</t>
  </si>
  <si>
    <t>Acer campestre, 14-16, zb</t>
  </si>
  <si>
    <t>-752556209</t>
  </si>
  <si>
    <t>10</t>
  </si>
  <si>
    <t>026503004.R</t>
  </si>
  <si>
    <t>Acer platanoides ´Schwedlerii´, 14-16, zb</t>
  </si>
  <si>
    <t>1245334656</t>
  </si>
  <si>
    <t>026503005.R</t>
  </si>
  <si>
    <t>Acer platanoides ´Schwedlerii´, 18-20, zb</t>
  </si>
  <si>
    <t>2010187442</t>
  </si>
  <si>
    <t>026503006.R</t>
  </si>
  <si>
    <t>Acer rubrum ´October Glory ´, 14-16, zb</t>
  </si>
  <si>
    <t>-1222922502</t>
  </si>
  <si>
    <t>13</t>
  </si>
  <si>
    <t>026503007.R</t>
  </si>
  <si>
    <t>Acer tatarica, 150-200, zb</t>
  </si>
  <si>
    <t>-937498818</t>
  </si>
  <si>
    <t>14</t>
  </si>
  <si>
    <t>026503008.R</t>
  </si>
  <si>
    <t>Aesculus hippocastanum, 16-18, zb</t>
  </si>
  <si>
    <t>-660120235</t>
  </si>
  <si>
    <t>15</t>
  </si>
  <si>
    <t>026503009.R</t>
  </si>
  <si>
    <t>Betula pendula, 12-14, zb</t>
  </si>
  <si>
    <t>-1048740691</t>
  </si>
  <si>
    <t>16</t>
  </si>
  <si>
    <t>026503010.R</t>
  </si>
  <si>
    <t>Betula pendula, 14-16, zb</t>
  </si>
  <si>
    <t>-1538972465</t>
  </si>
  <si>
    <t>17</t>
  </si>
  <si>
    <t>026503011.R</t>
  </si>
  <si>
    <t>Picea abies, 200-250, zb</t>
  </si>
  <si>
    <t>-817447073</t>
  </si>
  <si>
    <t>18</t>
  </si>
  <si>
    <t>026503012.R</t>
  </si>
  <si>
    <t>Pinus sylvestris, 16-18, zb</t>
  </si>
  <si>
    <t>330822959</t>
  </si>
  <si>
    <t>19</t>
  </si>
  <si>
    <t>026503013.R</t>
  </si>
  <si>
    <t>Prunus sargentii, 12-14, zb</t>
  </si>
  <si>
    <t>-1064345689</t>
  </si>
  <si>
    <t>20</t>
  </si>
  <si>
    <t>026503014.R</t>
  </si>
  <si>
    <t>Quercus coccinea, 16-18, zb</t>
  </si>
  <si>
    <t>1181903198</t>
  </si>
  <si>
    <t>184202112.R</t>
  </si>
  <si>
    <t>Kotvení listn. dřevin - dřevěný hoblovaný kůl 250/6, vč. textilního úvazku - 2 kůly/ strom</t>
  </si>
  <si>
    <t>1995516397</t>
  </si>
  <si>
    <t>"2 kůly/strom (velikosti ZB 10-12, 12-14, 14-16)"</t>
  </si>
  <si>
    <t>35,00</t>
  </si>
  <si>
    <t>22</t>
  </si>
  <si>
    <t>184202113.R</t>
  </si>
  <si>
    <t>Kotvení listn. dřevin - dřevěný hoblovaný kůl 250/6, vč. úvazku - 3 kůly/ strom</t>
  </si>
  <si>
    <t>-2039227979</t>
  </si>
  <si>
    <t>"3 kůly/ strom (velikosti ZB 16-18, 18-20)"</t>
  </si>
  <si>
    <t>9,00</t>
  </si>
  <si>
    <t>23</t>
  </si>
  <si>
    <t>184202114.R</t>
  </si>
  <si>
    <t>Kotvení jehlič. dřevin- šikmým kůlem</t>
  </si>
  <si>
    <t>-551199623</t>
  </si>
  <si>
    <t>"1 kůl/ strom"</t>
  </si>
  <si>
    <t>24</t>
  </si>
  <si>
    <t>184202115.R</t>
  </si>
  <si>
    <t>Kotvení zemní kotvou za bal do volné půdy (strom v dlažbě)</t>
  </si>
  <si>
    <t>-1914418509</t>
  </si>
  <si>
    <t>25</t>
  </si>
  <si>
    <t>693199109.R</t>
  </si>
  <si>
    <t>Zemní kotva</t>
  </si>
  <si>
    <t>-1995527418</t>
  </si>
  <si>
    <t>26</t>
  </si>
  <si>
    <t>184202129.R</t>
  </si>
  <si>
    <t xml:space="preserve">Zhotovení lemu u stromu v dlažbě - ocelová pásovina, tl. 5 mm, v.100 mm, každých 60 cm spojeno navařeným roxorem </t>
  </si>
  <si>
    <t>m</t>
  </si>
  <si>
    <t>1851048468</t>
  </si>
  <si>
    <t>27</t>
  </si>
  <si>
    <t>184215412</t>
  </si>
  <si>
    <t>Zhotovení závlahové mísy u solitérních dřevin v rovině nebo na svahu do 1:5, o průměru mísy přes 0,5 do 1 m</t>
  </si>
  <si>
    <t>1209410083</t>
  </si>
  <si>
    <t>https://podminky.urs.cz/item/CS_URS_2025_01/184215412</t>
  </si>
  <si>
    <t>28</t>
  </si>
  <si>
    <t>184806111</t>
  </si>
  <si>
    <t>Řez stromů, keřů nebo růží průklestem stromů netrnitých, o průměru koruny do 2 m</t>
  </si>
  <si>
    <t>656586588</t>
  </si>
  <si>
    <t>https://podminky.urs.cz/item/CS_URS_2025_01/184806111</t>
  </si>
  <si>
    <t>"řez po výsadbě (listnaté)"</t>
  </si>
  <si>
    <t>43,00</t>
  </si>
  <si>
    <t>29</t>
  </si>
  <si>
    <t>184813129.R</t>
  </si>
  <si>
    <t>Ochrana kmene proti okusu zvěří - stromy za plotem: dřěvěná rohož 100x50 cm (rohož ze smrkových lišt splétaná pozinkovaným drátem)</t>
  </si>
  <si>
    <t>-1103298969</t>
  </si>
  <si>
    <t>30</t>
  </si>
  <si>
    <t>618649909.R</t>
  </si>
  <si>
    <t>Dřevěná rohož 100x50 cm: rohož ze smrkových lišt splétaná pozinkovaným drátem</t>
  </si>
  <si>
    <t>-1843539362</t>
  </si>
  <si>
    <t>31</t>
  </si>
  <si>
    <t>184813161</t>
  </si>
  <si>
    <t>Zřízení ochranného nátěru kmene stromu do výšky 1 m, obvodu kmene do 180 mm</t>
  </si>
  <si>
    <t>-2068950096</t>
  </si>
  <si>
    <t>https://podminky.urs.cz/item/CS_URS_2025_01/184813161</t>
  </si>
  <si>
    <t>"Natření kmenů stromů bílým nátěrem na kmeny (ochrana proti korní spále)"</t>
  </si>
  <si>
    <t>47</t>
  </si>
  <si>
    <t>32</t>
  </si>
  <si>
    <t>184813162</t>
  </si>
  <si>
    <t>Zřízení ochranného nátěru kmene stromu do výšky 1 m, obvodu kmene přes 180 do 250 mm</t>
  </si>
  <si>
    <t>538382149</t>
  </si>
  <si>
    <t>https://podminky.urs.cz/item/CS_URS_2025_01/184813162</t>
  </si>
  <si>
    <t>33</t>
  </si>
  <si>
    <t>245909909.R</t>
  </si>
  <si>
    <t>Bílý nátěr na kmeny - ochrana proti korní spále</t>
  </si>
  <si>
    <t>soub</t>
  </si>
  <si>
    <t>-51716532</t>
  </si>
  <si>
    <t>34</t>
  </si>
  <si>
    <t>184816111</t>
  </si>
  <si>
    <t>Hnojení sazenic průmyslovými hnojivy v množství do 0,25 kg k jedné sazenici</t>
  </si>
  <si>
    <t>1308566131</t>
  </si>
  <si>
    <t>https://podminky.urs.cz/item/CS_URS_2025_01/184816111</t>
  </si>
  <si>
    <t>"hnojení k sazenicím stromů"</t>
  </si>
  <si>
    <t>35</t>
  </si>
  <si>
    <t>251901901.R</t>
  </si>
  <si>
    <t>Dodávka - hnojivé tablety s pozvolným uvolňováním živin k výsadbě</t>
  </si>
  <si>
    <t>1956482570</t>
  </si>
  <si>
    <t>"10 ks/strom"</t>
  </si>
  <si>
    <t>53,00*10</t>
  </si>
  <si>
    <t>36</t>
  </si>
  <si>
    <t>184911421</t>
  </si>
  <si>
    <t>Mulčování vysazených rostlin mulčovací kůrou, tl. do 100 mm v rovině nebo na svahu do 1:5</t>
  </si>
  <si>
    <t>-1290569369</t>
  </si>
  <si>
    <t>https://podminky.urs.cz/item/CS_URS_2025_01/184911421</t>
  </si>
  <si>
    <t>"1 m2/kus"</t>
  </si>
  <si>
    <t>37</t>
  </si>
  <si>
    <t>10391109.R</t>
  </si>
  <si>
    <t>Mulč: jemná borka (kůra)</t>
  </si>
  <si>
    <t>829915113</t>
  </si>
  <si>
    <t>"dodávka mulče (jemná borka), tl. 100 mm"</t>
  </si>
  <si>
    <t>53,00*0,10</t>
  </si>
  <si>
    <t>38</t>
  </si>
  <si>
    <t>185804312</t>
  </si>
  <si>
    <t>Zalití rostlin vodou plochy záhonů jednotlivě přes 20 m2</t>
  </si>
  <si>
    <t>-1363948612</t>
  </si>
  <si>
    <t>https://podminky.urs.cz/item/CS_URS_2025_01/185804312</t>
  </si>
  <si>
    <t>"100 l/strom"</t>
  </si>
  <si>
    <t>39</t>
  </si>
  <si>
    <t>185851121</t>
  </si>
  <si>
    <t>Dovoz vody pro zálivku rostlin na vzdálenost do 1000 m</t>
  </si>
  <si>
    <t>-867522076</t>
  </si>
  <si>
    <t>https://podminky.urs.cz/item/CS_URS_2025_01/185851121</t>
  </si>
  <si>
    <t>40</t>
  </si>
  <si>
    <t>185851129</t>
  </si>
  <si>
    <t>Dovoz vody pro zálivku rostlin Příplatek k ceně za každých dalších i započatých 1000 m</t>
  </si>
  <si>
    <t>453611682</t>
  </si>
  <si>
    <t>https://podminky.urs.cz/item/CS_URS_2025_01/185851129</t>
  </si>
  <si>
    <t>"celkem 6 km"</t>
  </si>
  <si>
    <t>5,3*5</t>
  </si>
  <si>
    <t>41</t>
  </si>
  <si>
    <t>185851199.R</t>
  </si>
  <si>
    <t>Instalace závlahového vaku vč. dopravy a naplnění</t>
  </si>
  <si>
    <t>1419454017</t>
  </si>
  <si>
    <t>42</t>
  </si>
  <si>
    <t>28382001</t>
  </si>
  <si>
    <t>vak zavlažovací PE 75l</t>
  </si>
  <si>
    <t>-1904085954</t>
  </si>
  <si>
    <t>"dodávka závahového vaku"</t>
  </si>
  <si>
    <t>SO 803 - Vegetační úpravy - výsadby keřů</t>
  </si>
  <si>
    <t xml:space="preserve">    182 - Výsadba keřů</t>
  </si>
  <si>
    <t>182</t>
  </si>
  <si>
    <t>Výsadba keřů</t>
  </si>
  <si>
    <t>11-04.R</t>
  </si>
  <si>
    <t>Plošné rotavátorování</t>
  </si>
  <si>
    <t>-700054189</t>
  </si>
  <si>
    <t>183101213</t>
  </si>
  <si>
    <t>Hloubení jamek pro vysazování rostlin v zemině skupiny 1 až 4 s výměnou půdy z 50% v rovině nebo na svahu do 1:5, objemu přes 0,02 do 0,05 m3</t>
  </si>
  <si>
    <t>-551225067</t>
  </si>
  <si>
    <t>https://podminky.urs.cz/item/CS_URS_2025_01/183101213</t>
  </si>
  <si>
    <t>864</t>
  </si>
  <si>
    <t>-2139957559</t>
  </si>
  <si>
    <t>"do výsadbových jam stromů (20 l/m2)"</t>
  </si>
  <si>
    <t>295,00*0,02</t>
  </si>
  <si>
    <t>1824327968</t>
  </si>
  <si>
    <t>"do výsadbových jam keřů (100 g/ks)"</t>
  </si>
  <si>
    <t>864,00*0,100</t>
  </si>
  <si>
    <t>1563190897</t>
  </si>
  <si>
    <t>"do výsadbových jam stromů (150 g/m2)"</t>
  </si>
  <si>
    <t>295,00*0,15</t>
  </si>
  <si>
    <t>-880993218</t>
  </si>
  <si>
    <t>026503021.R</t>
  </si>
  <si>
    <t>Kerria japonica (KER); kontejner 60-80</t>
  </si>
  <si>
    <t>-1146241349</t>
  </si>
  <si>
    <t>026503022.R</t>
  </si>
  <si>
    <t>Spiraea thunbergii (SPI); kontejner 60-80</t>
  </si>
  <si>
    <t>-909356278</t>
  </si>
  <si>
    <t>1440795235</t>
  </si>
  <si>
    <t>"hnojení k sazenicím keřů"</t>
  </si>
  <si>
    <t>864,00</t>
  </si>
  <si>
    <t>-564244728</t>
  </si>
  <si>
    <t>"3 ks/keř"</t>
  </si>
  <si>
    <t>864,00*3</t>
  </si>
  <si>
    <t>1071180448</t>
  </si>
  <si>
    <t>295,00</t>
  </si>
  <si>
    <t>1771377042</t>
  </si>
  <si>
    <t>"dodávka mulče (jemná borka), tl. 50 mm"</t>
  </si>
  <si>
    <t>295,00*0,05</t>
  </si>
  <si>
    <t>1348431146</t>
  </si>
  <si>
    <t>"10 l/keř"</t>
  </si>
  <si>
    <t>864,00*0,01</t>
  </si>
  <si>
    <t>185805809.R</t>
  </si>
  <si>
    <t>Ochrana skupin keřů proti okusu zvěří - keřové skupiny za plotem</t>
  </si>
  <si>
    <t>-118588724</t>
  </si>
  <si>
    <t>Poznámka k položce:_x000D_
Firemní položka.</t>
  </si>
  <si>
    <t>80,60</t>
  </si>
  <si>
    <t>31325040</t>
  </si>
  <si>
    <t>pletivo uzlíkové (Ovčí uzlíkové pletivo výška 100 cm, 1,6/2,0 mm, 11 drátů)</t>
  </si>
  <si>
    <t>915420647</t>
  </si>
  <si>
    <t>"dodávka pletiva, ztratné 3%"</t>
  </si>
  <si>
    <t>80,60*1,03</t>
  </si>
  <si>
    <t>605901909.R</t>
  </si>
  <si>
    <t>kotevní kůly (sloupky) dřevěné 100/6, kotveno 1,5 m od sebe</t>
  </si>
  <si>
    <t>-1020774146</t>
  </si>
  <si>
    <t>"dodávka dřevěných sloupků"</t>
  </si>
  <si>
    <t>54,00</t>
  </si>
  <si>
    <t>-1113730364</t>
  </si>
  <si>
    <t>-1286024368</t>
  </si>
  <si>
    <t>8,64*5</t>
  </si>
  <si>
    <t>SO 804 - Vegetační úpravy - záhonová (plošná) výsadba travin</t>
  </si>
  <si>
    <t xml:space="preserve">    183 - Záhonová výsadba travin</t>
  </si>
  <si>
    <t>183</t>
  </si>
  <si>
    <t>Záhonová výsadba travin</t>
  </si>
  <si>
    <t>183205111</t>
  </si>
  <si>
    <t>Založení záhonu pro výsadbu rostlin v rovině nebo na svahu do 1:5 v zemině skupiny 1 až 2</t>
  </si>
  <si>
    <t>1339179078</t>
  </si>
  <si>
    <t>https://podminky.urs.cz/item/CS_URS_2025_01/183205111</t>
  </si>
  <si>
    <t>218,00</t>
  </si>
  <si>
    <t>183211312</t>
  </si>
  <si>
    <t>Výsadba květin do připravené půdy se zalitím do připravené půdy, se zalitím trvalek prostokořenných</t>
  </si>
  <si>
    <t>1190032834</t>
  </si>
  <si>
    <t>https://podminky.urs.cz/item/CS_URS_2025_01/183211312</t>
  </si>
  <si>
    <t>178+321+514</t>
  </si>
  <si>
    <t>-1074070749</t>
  </si>
  <si>
    <t>"záhonová výsadba (50 g/m2)"</t>
  </si>
  <si>
    <t>218,00*0,05</t>
  </si>
  <si>
    <t>026503031.R</t>
  </si>
  <si>
    <t>Deschampsia caespitosa ´Pálava´ (DES), vel. K9</t>
  </si>
  <si>
    <t>-1021623608</t>
  </si>
  <si>
    <t>026503032.R</t>
  </si>
  <si>
    <t>Calamagrostis acutiflora ´Karl Foerster´ (CAL), vel. K9</t>
  </si>
  <si>
    <t>-2133580037</t>
  </si>
  <si>
    <t>026503033.R</t>
  </si>
  <si>
    <t>Pennisetum alopecuroides ´Hameln´ (PEN), vel. K9</t>
  </si>
  <si>
    <t>-1886752994</t>
  </si>
  <si>
    <t>184911429.R</t>
  </si>
  <si>
    <t>Mulčování rostlin tl. mulče do 0,05 m v rovině a svahu do 1:5</t>
  </si>
  <si>
    <t>-419675708</t>
  </si>
  <si>
    <t>58153699.R</t>
  </si>
  <si>
    <t>Mulč:písek fr. 0/4, mocnost 4 cm</t>
  </si>
  <si>
    <t>927849987</t>
  </si>
  <si>
    <t>"dodávka mulč.písku, tl. 4 cm"</t>
  </si>
  <si>
    <t>218,00*0,04</t>
  </si>
  <si>
    <t>189103991.R</t>
  </si>
  <si>
    <t>Osazení štípaného dřevěného plůtku v 50 cm, vč. sloupků</t>
  </si>
  <si>
    <t>-1206931571</t>
  </si>
  <si>
    <t>605901907.R</t>
  </si>
  <si>
    <t>štípaný dřevěný plůtek v. 50 cm (rozteč plotovek 4-6 cm) v záhoně s travinami</t>
  </si>
  <si>
    <t>754109472</t>
  </si>
  <si>
    <t>38,00</t>
  </si>
  <si>
    <t>605901908.R</t>
  </si>
  <si>
    <t>sloupky pro plot: dřevěné kůly 80/6; kotvení kovovou sponou; sloupky kotveny 1,5 m od sebe</t>
  </si>
  <si>
    <t>1896348211</t>
  </si>
  <si>
    <t>26,00</t>
  </si>
  <si>
    <t>SO 805 - Vegetační úpravy - pnoucí dřeviny</t>
  </si>
  <si>
    <t xml:space="preserve">    184 - Pnoucí dřeviny</t>
  </si>
  <si>
    <t>184</t>
  </si>
  <si>
    <t>Pnoucí dřeviny</t>
  </si>
  <si>
    <t>183101114</t>
  </si>
  <si>
    <t>Hloubení jamek pro vysazování rostlin v zemině skupiny 1 až 4 bez výměny půdy v rovině nebo na svahu do 1:5, objemu přes 0,05 do 0,125 m3</t>
  </si>
  <si>
    <t>-560093227</t>
  </si>
  <si>
    <t>https://podminky.urs.cz/item/CS_URS_2025_01/183101114</t>
  </si>
  <si>
    <t>-627225</t>
  </si>
  <si>
    <t>6,00*0,100</t>
  </si>
  <si>
    <t>184102112</t>
  </si>
  <si>
    <t>Výsadba dřeviny s balem do předem vyhloubené jamky se zalitím v rovině nebo na svahu do 1:5, při průměru balu přes 200 do 300 mm</t>
  </si>
  <si>
    <t>-958887544</t>
  </si>
  <si>
    <t>https://podminky.urs.cz/item/CS_URS_2025_01/184102112</t>
  </si>
  <si>
    <t>026503041.R</t>
  </si>
  <si>
    <t>Parthenocissus quinquefolia ´Engelmanii´, vel. K 3 litry</t>
  </si>
  <si>
    <t>-1937070613</t>
  </si>
  <si>
    <t>-336927554</t>
  </si>
  <si>
    <t>"hnojení k sazenicím"</t>
  </si>
  <si>
    <t>6,00</t>
  </si>
  <si>
    <t>1619584814</t>
  </si>
  <si>
    <t>6,00*3</t>
  </si>
  <si>
    <t>1477225423</t>
  </si>
  <si>
    <t>0,60</t>
  </si>
  <si>
    <t>-849718397</t>
  </si>
  <si>
    <t>0,60*0,05</t>
  </si>
  <si>
    <t>2039866562</t>
  </si>
  <si>
    <t>6,00*0,01</t>
  </si>
  <si>
    <t>1516862812</t>
  </si>
  <si>
    <t>-171398068</t>
  </si>
  <si>
    <t>0,06*5</t>
  </si>
  <si>
    <t>SO 806 - Vegetační úpravy - trávník</t>
  </si>
  <si>
    <t xml:space="preserve">    185 - Trávníky</t>
  </si>
  <si>
    <t>185</t>
  </si>
  <si>
    <t>Trávníky</t>
  </si>
  <si>
    <t>111151121</t>
  </si>
  <si>
    <t>Pokosení trávníku při souvislé ploše do 1000 m2 parkového v rovině nebo svahu do 1:5</t>
  </si>
  <si>
    <t>-1677985518</t>
  </si>
  <si>
    <t>https://podminky.urs.cz/item/CS_URS_2025_01/111151121</t>
  </si>
  <si>
    <t>"pokos nově založeného trávníku"</t>
  </si>
  <si>
    <t>670,00</t>
  </si>
  <si>
    <t>181411131</t>
  </si>
  <si>
    <t>Založení trávníku na půdě předem připravené plochy do 1000 m2 výsevem včetně utažení parkového v rovině nebo na svahu do 1:5</t>
  </si>
  <si>
    <t>-343774896</t>
  </si>
  <si>
    <t>https://podminky.urs.cz/item/CS_URS_2025_01/181411131</t>
  </si>
  <si>
    <t>00572420</t>
  </si>
  <si>
    <t>osivo směs travní parková okrasná</t>
  </si>
  <si>
    <t>kg</t>
  </si>
  <si>
    <t>-1582453791</t>
  </si>
  <si>
    <t>"dodávka osiva - 20 g/m2, ztratné 2%"</t>
  </si>
  <si>
    <t>670,00*0,02*1,02</t>
  </si>
  <si>
    <t>183403151</t>
  </si>
  <si>
    <t>Obdělání půdy smykováním v rovině nebo na svahu do 1:5</t>
  </si>
  <si>
    <t>691813437</t>
  </si>
  <si>
    <t>https://podminky.urs.cz/item/CS_URS_2025_01/183403151</t>
  </si>
  <si>
    <t>"60% upravované plochy"</t>
  </si>
  <si>
    <t>670,00*0,60</t>
  </si>
  <si>
    <t>183403153</t>
  </si>
  <si>
    <t>Obdělání půdy hrabáním v rovině nebo na svahu do 1:5</t>
  </si>
  <si>
    <t>1060512238</t>
  </si>
  <si>
    <t>https://podminky.urs.cz/item/CS_URS_2025_01/183403153</t>
  </si>
  <si>
    <t>"40% upravované plochy"</t>
  </si>
  <si>
    <t>670,00*0,40</t>
  </si>
  <si>
    <t>183403161</t>
  </si>
  <si>
    <t>Obdělání půdy válením v rovině nebo na svahu do 1:5</t>
  </si>
  <si>
    <t>-1976919746</t>
  </si>
  <si>
    <t>https://podminky.urs.cz/item/CS_URS_2025_01/183403161</t>
  </si>
  <si>
    <t>"100% upravované plochy - před výsevem a po výsevu"</t>
  </si>
  <si>
    <t>670,00*2</t>
  </si>
  <si>
    <t>183409909.R</t>
  </si>
  <si>
    <t>Dodání písku pod trávník: 20l/ 1 m2, vč.zapravení</t>
  </si>
  <si>
    <t>814193915</t>
  </si>
  <si>
    <t>670,00*0,02</t>
  </si>
  <si>
    <t>185802113</t>
  </si>
  <si>
    <t>Hnojení půdy nebo trávníku v rovině nebo na svahu do 1:5 umělým hnojivem na široko</t>
  </si>
  <si>
    <t>t</t>
  </si>
  <si>
    <t>-356073889</t>
  </si>
  <si>
    <t>https://podminky.urs.cz/item/CS_URS_2025_01/185802113</t>
  </si>
  <si>
    <t>"dodávka hnojiva - cca 40 g/m2"</t>
  </si>
  <si>
    <t>670,00*0,04/1000</t>
  </si>
  <si>
    <t>SO 807 - Vegetační úpravy - louka</t>
  </si>
  <si>
    <t>186 - Louka</t>
  </si>
  <si>
    <t>186</t>
  </si>
  <si>
    <t>Louka</t>
  </si>
  <si>
    <t>181411121</t>
  </si>
  <si>
    <t>Založení trávníku na půdě předem připravené plochy do 1000 m2 výsevem včetně utažení lučního v rovině nebo na svahu do 1:5</t>
  </si>
  <si>
    <t>https://podminky.urs.cz/item/CS_URS_2025_01/181411121</t>
  </si>
  <si>
    <t>1095,60</t>
  </si>
  <si>
    <t>00572470</t>
  </si>
  <si>
    <t>osivo směs travní univerzál</t>
  </si>
  <si>
    <t>"dodávka osiva - 8 g/m2, ztratné 2%"</t>
  </si>
  <si>
    <t>1095,60*0,008*1,02</t>
  </si>
  <si>
    <t>"100% upravované plochy"</t>
  </si>
  <si>
    <t>1095,60*0,02</t>
  </si>
  <si>
    <t>SO 808 - Vegetační úpravy - rozchodníkový koberec</t>
  </si>
  <si>
    <t>187 - Rozchodníkový koberec</t>
  </si>
  <si>
    <t>187</t>
  </si>
  <si>
    <t>Rozchodníkový koberec</t>
  </si>
  <si>
    <t>180501111</t>
  </si>
  <si>
    <t>Zpevnění ploch zatravněním předpěstovaným travním kobercem plošným v rovině nebo na svahu do 1:5</t>
  </si>
  <si>
    <t>61940259</t>
  </si>
  <si>
    <t>https://podminky.urs.cz/item/CS_URS_2025_01/180501111</t>
  </si>
  <si>
    <t>"vegetační rozchodníkové rohože"</t>
  </si>
  <si>
    <t>52,00</t>
  </si>
  <si>
    <t>00570090.R</t>
  </si>
  <si>
    <t>Předpěstovaný rozchodníkový koberec</t>
  </si>
  <si>
    <t>-649921427</t>
  </si>
  <si>
    <t>"dodávka rozchodníkových rohoží"</t>
  </si>
  <si>
    <t>611122885</t>
  </si>
  <si>
    <t>"100% upravované plochy - úprava před pokládkou rohoží"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</si>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</sst>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8" fillId="0" borderId="23" xfId="0" applyFont="1" applyBorder="1" applyAlignment="1">
      <alignment horizontal="center" vertical="center"/>
    </xf>
    <xf numFmtId="49" fontId="38" fillId="0" borderId="23" xfId="0" applyNumberFormat="1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center" vertical="center" wrapText="1"/>
    </xf>
    <xf numFmtId="167" fontId="38" fillId="0" borderId="23" xfId="0" applyNumberFormat="1" applyFont="1" applyBorder="1" applyAlignment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>
      <alignment horizontal="left" vertical="center"/>
    </xf>
    <xf numFmtId="0" fontId="50" fillId="0" borderId="1" xfId="0" applyFont="1" applyBorder="1" applyAlignment="1">
      <alignment vertical="top"/>
    </xf>
    <xf numFmtId="0" fontId="50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center" vertical="center"/>
    </xf>
    <xf numFmtId="49" fontId="50" fillId="0" borderId="1" xfId="0" applyNumberFormat="1" applyFont="1" applyBorder="1" applyAlignment="1">
      <alignment horizontal="left" vertical="center"/>
    </xf>
    <xf numFmtId="0" fontId="49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center" vertical="center"/>
    </xf>
    <xf numFmtId="4" fontId="26" fillId="0" borderId="0" xfId="0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 wrapText="1"/>
    </xf>
    <xf numFmtId="49" fontId="43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184911421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https://podminky.urs.cz/item/CS_URS_2025_01/184215412" TargetMode="External"/><Relationship Id="rId7" Type="http://schemas.openxmlformats.org/officeDocument/2006/relationships/hyperlink" Target="https://podminky.urs.cz/item/CS_URS_2025_01/184816111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podminky.urs.cz/item/CS_URS_2025_01/184102113" TargetMode="External"/><Relationship Id="rId1" Type="http://schemas.openxmlformats.org/officeDocument/2006/relationships/hyperlink" Target="https://podminky.urs.cz/item/CS_URS_2025_01/183101221" TargetMode="External"/><Relationship Id="rId6" Type="http://schemas.openxmlformats.org/officeDocument/2006/relationships/hyperlink" Target="https://podminky.urs.cz/item/CS_URS_2025_01/184813162" TargetMode="External"/><Relationship Id="rId11" Type="http://schemas.openxmlformats.org/officeDocument/2006/relationships/hyperlink" Target="https://podminky.urs.cz/item/CS_URS_2025_01/185851129" TargetMode="External"/><Relationship Id="rId5" Type="http://schemas.openxmlformats.org/officeDocument/2006/relationships/hyperlink" Target="https://podminky.urs.cz/item/CS_URS_2025_01/184813161" TargetMode="External"/><Relationship Id="rId10" Type="http://schemas.openxmlformats.org/officeDocument/2006/relationships/hyperlink" Target="https://podminky.urs.cz/item/CS_URS_2025_01/185851121" TargetMode="External"/><Relationship Id="rId4" Type="http://schemas.openxmlformats.org/officeDocument/2006/relationships/hyperlink" Target="https://podminky.urs.cz/item/CS_URS_2025_01/184806111" TargetMode="External"/><Relationship Id="rId9" Type="http://schemas.openxmlformats.org/officeDocument/2006/relationships/hyperlink" Target="https://podminky.urs.cz/item/CS_URS_2025_01/185804312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.bin"/><Relationship Id="rId3" Type="http://schemas.openxmlformats.org/officeDocument/2006/relationships/hyperlink" Target="https://podminky.urs.cz/item/CS_URS_2025_01/184816111" TargetMode="External"/><Relationship Id="rId7" Type="http://schemas.openxmlformats.org/officeDocument/2006/relationships/hyperlink" Target="https://podminky.urs.cz/item/CS_URS_2025_01/185851129" TargetMode="External"/><Relationship Id="rId2" Type="http://schemas.openxmlformats.org/officeDocument/2006/relationships/hyperlink" Target="https://podminky.urs.cz/item/CS_URS_2025_01/184102113" TargetMode="External"/><Relationship Id="rId1" Type="http://schemas.openxmlformats.org/officeDocument/2006/relationships/hyperlink" Target="https://podminky.urs.cz/item/CS_URS_2025_01/183101213" TargetMode="External"/><Relationship Id="rId6" Type="http://schemas.openxmlformats.org/officeDocument/2006/relationships/hyperlink" Target="https://podminky.urs.cz/item/CS_URS_2025_01/185851121" TargetMode="External"/><Relationship Id="rId5" Type="http://schemas.openxmlformats.org/officeDocument/2006/relationships/hyperlink" Target="https://podminky.urs.cz/item/CS_URS_2025_01/185804312" TargetMode="External"/><Relationship Id="rId4" Type="http://schemas.openxmlformats.org/officeDocument/2006/relationships/hyperlink" Target="https://podminky.urs.cz/item/CS_URS_2025_01/184911421" TargetMode="External"/><Relationship Id="rId9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podminky.urs.cz/item/CS_URS_2025_01/183211312" TargetMode="External"/><Relationship Id="rId1" Type="http://schemas.openxmlformats.org/officeDocument/2006/relationships/hyperlink" Target="https://podminky.urs.cz/item/CS_URS_2025_01/183205111" TargetMode="External"/><Relationship Id="rId4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https://podminky.urs.cz/item/CS_URS_2025_01/184816111" TargetMode="External"/><Relationship Id="rId7" Type="http://schemas.openxmlformats.org/officeDocument/2006/relationships/hyperlink" Target="https://podminky.urs.cz/item/CS_URS_2025_01/185851129" TargetMode="External"/><Relationship Id="rId2" Type="http://schemas.openxmlformats.org/officeDocument/2006/relationships/hyperlink" Target="https://podminky.urs.cz/item/CS_URS_2025_01/184102112" TargetMode="External"/><Relationship Id="rId1" Type="http://schemas.openxmlformats.org/officeDocument/2006/relationships/hyperlink" Target="https://podminky.urs.cz/item/CS_URS_2025_01/183101114" TargetMode="External"/><Relationship Id="rId6" Type="http://schemas.openxmlformats.org/officeDocument/2006/relationships/hyperlink" Target="https://podminky.urs.cz/item/CS_URS_2025_01/185851121" TargetMode="External"/><Relationship Id="rId5" Type="http://schemas.openxmlformats.org/officeDocument/2006/relationships/hyperlink" Target="https://podminky.urs.cz/item/CS_URS_2025_01/185804312" TargetMode="External"/><Relationship Id="rId4" Type="http://schemas.openxmlformats.org/officeDocument/2006/relationships/hyperlink" Target="https://podminky.urs.cz/item/CS_URS_2025_01/184911421" TargetMode="External"/><Relationship Id="rId9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7.xml"/><Relationship Id="rId3" Type="http://schemas.openxmlformats.org/officeDocument/2006/relationships/hyperlink" Target="https://podminky.urs.cz/item/CS_URS_2025_01/183403151" TargetMode="External"/><Relationship Id="rId7" Type="http://schemas.openxmlformats.org/officeDocument/2006/relationships/printerSettings" Target="../printerSettings/printerSettings7.bin"/><Relationship Id="rId2" Type="http://schemas.openxmlformats.org/officeDocument/2006/relationships/hyperlink" Target="https://podminky.urs.cz/item/CS_URS_2025_01/181411131" TargetMode="External"/><Relationship Id="rId1" Type="http://schemas.openxmlformats.org/officeDocument/2006/relationships/hyperlink" Target="https://podminky.urs.cz/item/CS_URS_2025_01/111151121" TargetMode="External"/><Relationship Id="rId6" Type="http://schemas.openxmlformats.org/officeDocument/2006/relationships/hyperlink" Target="https://podminky.urs.cz/item/CS_URS_2025_01/185802113" TargetMode="External"/><Relationship Id="rId5" Type="http://schemas.openxmlformats.org/officeDocument/2006/relationships/hyperlink" Target="https://podminky.urs.cz/item/CS_URS_2025_01/183403161" TargetMode="External"/><Relationship Id="rId4" Type="http://schemas.openxmlformats.org/officeDocument/2006/relationships/hyperlink" Target="https://podminky.urs.cz/item/CS_URS_2025_01/183403153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s://podminky.urs.cz/item/CS_URS_2025_01/183403161" TargetMode="External"/><Relationship Id="rId1" Type="http://schemas.openxmlformats.org/officeDocument/2006/relationships/hyperlink" Target="https://podminky.urs.cz/item/CS_URS_2025_01/181411121" TargetMode="External"/><Relationship Id="rId4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s://podminky.urs.cz/item/CS_URS_2025_01/183403161" TargetMode="External"/><Relationship Id="rId1" Type="http://schemas.openxmlformats.org/officeDocument/2006/relationships/hyperlink" Target="https://podminky.urs.cz/item/CS_URS_2025_01/180501111" TargetMode="External"/><Relationship Id="rId4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5"/>
  <sheetViews>
    <sheetView showGridLines="0" tabSelected="1" workbookViewId="0">
      <selection activeCell="G28" sqref="G28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97"/>
      <c r="AS2" s="297"/>
      <c r="AT2" s="297"/>
      <c r="AU2" s="297"/>
      <c r="AV2" s="297"/>
      <c r="AW2" s="297"/>
      <c r="AX2" s="297"/>
      <c r="AY2" s="297"/>
      <c r="AZ2" s="297"/>
      <c r="BA2" s="297"/>
      <c r="BB2" s="297"/>
      <c r="BC2" s="297"/>
      <c r="BD2" s="297"/>
      <c r="BE2" s="297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96" t="s">
        <v>14</v>
      </c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  <c r="Y5" s="297"/>
      <c r="Z5" s="297"/>
      <c r="AA5" s="297"/>
      <c r="AB5" s="297"/>
      <c r="AC5" s="297"/>
      <c r="AD5" s="297"/>
      <c r="AE5" s="297"/>
      <c r="AF5" s="297"/>
      <c r="AG5" s="297"/>
      <c r="AH5" s="297"/>
      <c r="AI5" s="297"/>
      <c r="AJ5" s="297"/>
      <c r="AK5" s="297"/>
      <c r="AL5" s="297"/>
      <c r="AM5" s="297"/>
      <c r="AN5" s="297"/>
      <c r="AO5" s="297"/>
      <c r="AR5" s="20"/>
      <c r="BE5" s="293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98" t="s">
        <v>17</v>
      </c>
      <c r="L6" s="297"/>
      <c r="M6" s="297"/>
      <c r="N6" s="297"/>
      <c r="O6" s="297"/>
      <c r="P6" s="297"/>
      <c r="Q6" s="297"/>
      <c r="R6" s="297"/>
      <c r="S6" s="297"/>
      <c r="T6" s="297"/>
      <c r="U6" s="297"/>
      <c r="V6" s="297"/>
      <c r="W6" s="297"/>
      <c r="X6" s="297"/>
      <c r="Y6" s="297"/>
      <c r="Z6" s="297"/>
      <c r="AA6" s="297"/>
      <c r="AB6" s="297"/>
      <c r="AC6" s="297"/>
      <c r="AD6" s="297"/>
      <c r="AE6" s="297"/>
      <c r="AF6" s="297"/>
      <c r="AG6" s="297"/>
      <c r="AH6" s="297"/>
      <c r="AI6" s="297"/>
      <c r="AJ6" s="297"/>
      <c r="AK6" s="297"/>
      <c r="AL6" s="297"/>
      <c r="AM6" s="297"/>
      <c r="AN6" s="297"/>
      <c r="AO6" s="297"/>
      <c r="AR6" s="20"/>
      <c r="BE6" s="294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294"/>
      <c r="BS7" s="17" t="s">
        <v>6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94"/>
      <c r="BS8" s="17" t="s">
        <v>6</v>
      </c>
    </row>
    <row r="9" spans="1:74" ht="14.45" customHeight="1">
      <c r="B9" s="20"/>
      <c r="AR9" s="20"/>
      <c r="BE9" s="294"/>
      <c r="BS9" s="17" t="s">
        <v>6</v>
      </c>
    </row>
    <row r="10" spans="1:74" ht="12" customHeight="1">
      <c r="B10" s="20"/>
      <c r="D10" s="27" t="s">
        <v>25</v>
      </c>
      <c r="AK10" s="27" t="s">
        <v>26</v>
      </c>
      <c r="AN10" s="25" t="s">
        <v>27</v>
      </c>
      <c r="AR10" s="20"/>
      <c r="BE10" s="294"/>
      <c r="BS10" s="17" t="s">
        <v>6</v>
      </c>
    </row>
    <row r="11" spans="1:74" ht="18.399999999999999" customHeight="1">
      <c r="B11" s="20"/>
      <c r="E11" s="25" t="s">
        <v>28</v>
      </c>
      <c r="AK11" s="27" t="s">
        <v>29</v>
      </c>
      <c r="AN11" s="25" t="s">
        <v>30</v>
      </c>
      <c r="AR11" s="20"/>
      <c r="BE11" s="294"/>
      <c r="BS11" s="17" t="s">
        <v>6</v>
      </c>
    </row>
    <row r="12" spans="1:74" ht="6.95" customHeight="1">
      <c r="B12" s="20"/>
      <c r="AR12" s="20"/>
      <c r="BE12" s="294"/>
      <c r="BS12" s="17" t="s">
        <v>6</v>
      </c>
    </row>
    <row r="13" spans="1:74" ht="12" customHeight="1">
      <c r="B13" s="20"/>
      <c r="D13" s="27" t="s">
        <v>31</v>
      </c>
      <c r="AK13" s="27" t="s">
        <v>26</v>
      </c>
      <c r="AN13" s="29" t="s">
        <v>32</v>
      </c>
      <c r="AR13" s="20"/>
      <c r="BE13" s="294"/>
      <c r="BS13" s="17" t="s">
        <v>6</v>
      </c>
    </row>
    <row r="14" spans="1:74" ht="12.75">
      <c r="B14" s="20"/>
      <c r="E14" s="299" t="s">
        <v>32</v>
      </c>
      <c r="F14" s="300"/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0"/>
      <c r="R14" s="300"/>
      <c r="S14" s="300"/>
      <c r="T14" s="300"/>
      <c r="U14" s="300"/>
      <c r="V14" s="300"/>
      <c r="W14" s="300"/>
      <c r="X14" s="300"/>
      <c r="Y14" s="300"/>
      <c r="Z14" s="300"/>
      <c r="AA14" s="300"/>
      <c r="AB14" s="300"/>
      <c r="AC14" s="300"/>
      <c r="AD14" s="300"/>
      <c r="AE14" s="300"/>
      <c r="AF14" s="300"/>
      <c r="AG14" s="300"/>
      <c r="AH14" s="300"/>
      <c r="AI14" s="300"/>
      <c r="AJ14" s="300"/>
      <c r="AK14" s="27" t="s">
        <v>29</v>
      </c>
      <c r="AN14" s="29" t="s">
        <v>32</v>
      </c>
      <c r="AR14" s="20"/>
      <c r="BE14" s="294"/>
      <c r="BS14" s="17" t="s">
        <v>6</v>
      </c>
    </row>
    <row r="15" spans="1:74" ht="6.95" customHeight="1">
      <c r="B15" s="20"/>
      <c r="AR15" s="20"/>
      <c r="BE15" s="294"/>
      <c r="BS15" s="17" t="s">
        <v>4</v>
      </c>
    </row>
    <row r="16" spans="1:74" ht="12" customHeight="1">
      <c r="B16" s="20"/>
      <c r="D16" s="27" t="s">
        <v>33</v>
      </c>
      <c r="AK16" s="27" t="s">
        <v>26</v>
      </c>
      <c r="AN16" s="25" t="s">
        <v>34</v>
      </c>
      <c r="AR16" s="20"/>
      <c r="BE16" s="294"/>
      <c r="BS16" s="17" t="s">
        <v>4</v>
      </c>
    </row>
    <row r="17" spans="2:71" ht="18.399999999999999" customHeight="1">
      <c r="B17" s="20"/>
      <c r="E17" s="25" t="s">
        <v>35</v>
      </c>
      <c r="AK17" s="27" t="s">
        <v>29</v>
      </c>
      <c r="AN17" s="25" t="s">
        <v>36</v>
      </c>
      <c r="AR17" s="20"/>
      <c r="BE17" s="294"/>
      <c r="BS17" s="17" t="s">
        <v>37</v>
      </c>
    </row>
    <row r="18" spans="2:71" ht="6.95" customHeight="1">
      <c r="B18" s="20"/>
      <c r="AR18" s="20"/>
      <c r="BE18" s="294"/>
      <c r="BS18" s="17" t="s">
        <v>6</v>
      </c>
    </row>
    <row r="19" spans="2:71" ht="12" customHeight="1">
      <c r="B19" s="20"/>
      <c r="D19" s="27" t="s">
        <v>38</v>
      </c>
      <c r="AK19" s="27" t="s">
        <v>26</v>
      </c>
      <c r="AN19" s="25" t="s">
        <v>19</v>
      </c>
      <c r="AR19" s="20"/>
      <c r="BE19" s="294"/>
      <c r="BS19" s="17" t="s">
        <v>6</v>
      </c>
    </row>
    <row r="20" spans="2:71" ht="18.399999999999999" customHeight="1">
      <c r="B20" s="20"/>
      <c r="E20" s="25" t="s">
        <v>39</v>
      </c>
      <c r="AK20" s="27" t="s">
        <v>29</v>
      </c>
      <c r="AN20" s="25" t="s">
        <v>19</v>
      </c>
      <c r="AR20" s="20"/>
      <c r="BE20" s="294"/>
      <c r="BS20" s="17" t="s">
        <v>4</v>
      </c>
    </row>
    <row r="21" spans="2:71" ht="6.95" customHeight="1">
      <c r="B21" s="20"/>
      <c r="AR21" s="20"/>
      <c r="BE21" s="294"/>
    </row>
    <row r="22" spans="2:71" ht="12" customHeight="1">
      <c r="B22" s="20"/>
      <c r="D22" s="27" t="s">
        <v>40</v>
      </c>
      <c r="AR22" s="20"/>
      <c r="BE22" s="294"/>
    </row>
    <row r="23" spans="2:71" ht="54" customHeight="1">
      <c r="B23" s="20"/>
      <c r="E23" s="301" t="s">
        <v>41</v>
      </c>
      <c r="F23" s="301"/>
      <c r="G23" s="301"/>
      <c r="H23" s="301"/>
      <c r="I23" s="301"/>
      <c r="J23" s="301"/>
      <c r="K23" s="301"/>
      <c r="L23" s="301"/>
      <c r="M23" s="301"/>
      <c r="N23" s="301"/>
      <c r="O23" s="301"/>
      <c r="P23" s="301"/>
      <c r="Q23" s="301"/>
      <c r="R23" s="301"/>
      <c r="S23" s="301"/>
      <c r="T23" s="301"/>
      <c r="U23" s="301"/>
      <c r="V23" s="301"/>
      <c r="W23" s="301"/>
      <c r="X23" s="301"/>
      <c r="Y23" s="301"/>
      <c r="Z23" s="301"/>
      <c r="AA23" s="301"/>
      <c r="AB23" s="301"/>
      <c r="AC23" s="301"/>
      <c r="AD23" s="301"/>
      <c r="AE23" s="301"/>
      <c r="AF23" s="301"/>
      <c r="AG23" s="301"/>
      <c r="AH23" s="301"/>
      <c r="AI23" s="301"/>
      <c r="AJ23" s="301"/>
      <c r="AK23" s="301"/>
      <c r="AL23" s="301"/>
      <c r="AM23" s="301"/>
      <c r="AN23" s="301"/>
      <c r="AR23" s="20"/>
      <c r="BE23" s="294"/>
    </row>
    <row r="24" spans="2:71" ht="6.95" customHeight="1">
      <c r="B24" s="20"/>
      <c r="AR24" s="20"/>
      <c r="BE24" s="294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94"/>
    </row>
    <row r="26" spans="2:71" s="1" customFormat="1" ht="20.100000000000001" customHeight="1">
      <c r="B26" s="32"/>
      <c r="D26" s="33" t="s">
        <v>42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02">
        <f>ROUND(AG54,2)</f>
        <v>0</v>
      </c>
      <c r="AL26" s="303"/>
      <c r="AM26" s="303"/>
      <c r="AN26" s="303"/>
      <c r="AO26" s="303"/>
      <c r="AR26" s="32"/>
      <c r="BE26" s="294"/>
    </row>
    <row r="27" spans="2:71" s="1" customFormat="1" ht="6.95" customHeight="1">
      <c r="B27" s="32"/>
      <c r="AR27" s="32"/>
      <c r="BE27" s="294"/>
    </row>
    <row r="28" spans="2:71" s="1" customFormat="1" ht="12.75">
      <c r="B28" s="32"/>
      <c r="L28" s="304" t="s">
        <v>43</v>
      </c>
      <c r="M28" s="304"/>
      <c r="N28" s="304"/>
      <c r="O28" s="304"/>
      <c r="P28" s="304"/>
      <c r="W28" s="304" t="s">
        <v>44</v>
      </c>
      <c r="X28" s="304"/>
      <c r="Y28" s="304"/>
      <c r="Z28" s="304"/>
      <c r="AA28" s="304"/>
      <c r="AB28" s="304"/>
      <c r="AC28" s="304"/>
      <c r="AD28" s="304"/>
      <c r="AE28" s="304"/>
      <c r="AK28" s="304" t="s">
        <v>45</v>
      </c>
      <c r="AL28" s="304"/>
      <c r="AM28" s="304"/>
      <c r="AN28" s="304"/>
      <c r="AO28" s="304"/>
      <c r="AR28" s="32"/>
      <c r="BE28" s="294"/>
    </row>
    <row r="29" spans="2:71" s="2" customFormat="1" ht="14.45" customHeight="1">
      <c r="B29" s="36"/>
      <c r="D29" s="27" t="s">
        <v>46</v>
      </c>
      <c r="F29" s="27" t="s">
        <v>47</v>
      </c>
      <c r="L29" s="307">
        <v>0.21</v>
      </c>
      <c r="M29" s="306"/>
      <c r="N29" s="306"/>
      <c r="O29" s="306"/>
      <c r="P29" s="306"/>
      <c r="W29" s="305">
        <f>ROUND(AZ54, 2)</f>
        <v>0</v>
      </c>
      <c r="X29" s="306"/>
      <c r="Y29" s="306"/>
      <c r="Z29" s="306"/>
      <c r="AA29" s="306"/>
      <c r="AB29" s="306"/>
      <c r="AC29" s="306"/>
      <c r="AD29" s="306"/>
      <c r="AE29" s="306"/>
      <c r="AK29" s="305">
        <f>ROUND(AV54, 2)</f>
        <v>0</v>
      </c>
      <c r="AL29" s="306"/>
      <c r="AM29" s="306"/>
      <c r="AN29" s="306"/>
      <c r="AO29" s="306"/>
      <c r="AR29" s="36"/>
      <c r="BE29" s="295"/>
    </row>
    <row r="30" spans="2:71" s="2" customFormat="1" ht="14.45" customHeight="1">
      <c r="B30" s="36"/>
      <c r="F30" s="27" t="s">
        <v>48</v>
      </c>
      <c r="L30" s="307">
        <v>0.12</v>
      </c>
      <c r="M30" s="306"/>
      <c r="N30" s="306"/>
      <c r="O30" s="306"/>
      <c r="P30" s="306"/>
      <c r="W30" s="305">
        <f>ROUND(BA54, 2)</f>
        <v>0</v>
      </c>
      <c r="X30" s="306"/>
      <c r="Y30" s="306"/>
      <c r="Z30" s="306"/>
      <c r="AA30" s="306"/>
      <c r="AB30" s="306"/>
      <c r="AC30" s="306"/>
      <c r="AD30" s="306"/>
      <c r="AE30" s="306"/>
      <c r="AK30" s="305">
        <f>ROUND(AW54, 2)</f>
        <v>0</v>
      </c>
      <c r="AL30" s="306"/>
      <c r="AM30" s="306"/>
      <c r="AN30" s="306"/>
      <c r="AO30" s="306"/>
      <c r="AR30" s="36"/>
      <c r="BE30" s="295"/>
    </row>
    <row r="31" spans="2:71" s="2" customFormat="1" ht="14.45" hidden="1" customHeight="1">
      <c r="B31" s="36"/>
      <c r="F31" s="27" t="s">
        <v>49</v>
      </c>
      <c r="L31" s="307">
        <v>0.21</v>
      </c>
      <c r="M31" s="306"/>
      <c r="N31" s="306"/>
      <c r="O31" s="306"/>
      <c r="P31" s="306"/>
      <c r="W31" s="305">
        <f>ROUND(BB54, 2)</f>
        <v>0</v>
      </c>
      <c r="X31" s="306"/>
      <c r="Y31" s="306"/>
      <c r="Z31" s="306"/>
      <c r="AA31" s="306"/>
      <c r="AB31" s="306"/>
      <c r="AC31" s="306"/>
      <c r="AD31" s="306"/>
      <c r="AE31" s="306"/>
      <c r="AK31" s="305">
        <v>0</v>
      </c>
      <c r="AL31" s="306"/>
      <c r="AM31" s="306"/>
      <c r="AN31" s="306"/>
      <c r="AO31" s="306"/>
      <c r="AR31" s="36"/>
      <c r="BE31" s="295"/>
    </row>
    <row r="32" spans="2:71" s="2" customFormat="1" ht="14.45" hidden="1" customHeight="1">
      <c r="B32" s="36"/>
      <c r="F32" s="27" t="s">
        <v>50</v>
      </c>
      <c r="L32" s="307">
        <v>0.12</v>
      </c>
      <c r="M32" s="306"/>
      <c r="N32" s="306"/>
      <c r="O32" s="306"/>
      <c r="P32" s="306"/>
      <c r="W32" s="305">
        <f>ROUND(BC54, 2)</f>
        <v>0</v>
      </c>
      <c r="X32" s="306"/>
      <c r="Y32" s="306"/>
      <c r="Z32" s="306"/>
      <c r="AA32" s="306"/>
      <c r="AB32" s="306"/>
      <c r="AC32" s="306"/>
      <c r="AD32" s="306"/>
      <c r="AE32" s="306"/>
      <c r="AK32" s="305">
        <v>0</v>
      </c>
      <c r="AL32" s="306"/>
      <c r="AM32" s="306"/>
      <c r="AN32" s="306"/>
      <c r="AO32" s="306"/>
      <c r="AR32" s="36"/>
      <c r="BE32" s="295"/>
    </row>
    <row r="33" spans="2:44" s="2" customFormat="1" ht="14.45" hidden="1" customHeight="1">
      <c r="B33" s="36"/>
      <c r="F33" s="27" t="s">
        <v>51</v>
      </c>
      <c r="L33" s="307">
        <v>0</v>
      </c>
      <c r="M33" s="306"/>
      <c r="N33" s="306"/>
      <c r="O33" s="306"/>
      <c r="P33" s="306"/>
      <c r="W33" s="305">
        <f>ROUND(BD54, 2)</f>
        <v>0</v>
      </c>
      <c r="X33" s="306"/>
      <c r="Y33" s="306"/>
      <c r="Z33" s="306"/>
      <c r="AA33" s="306"/>
      <c r="AB33" s="306"/>
      <c r="AC33" s="306"/>
      <c r="AD33" s="306"/>
      <c r="AE33" s="306"/>
      <c r="AK33" s="305">
        <v>0</v>
      </c>
      <c r="AL33" s="306"/>
      <c r="AM33" s="306"/>
      <c r="AN33" s="306"/>
      <c r="AO33" s="306"/>
      <c r="AR33" s="36"/>
    </row>
    <row r="34" spans="2:44" s="1" customFormat="1" ht="6.95" customHeight="1">
      <c r="B34" s="32"/>
      <c r="AR34" s="32"/>
    </row>
    <row r="35" spans="2:44" s="1" customFormat="1" ht="25.9" customHeight="1">
      <c r="B35" s="32"/>
      <c r="C35" s="37"/>
      <c r="D35" s="38" t="s">
        <v>52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53</v>
      </c>
      <c r="U35" s="39"/>
      <c r="V35" s="39"/>
      <c r="W35" s="39"/>
      <c r="X35" s="311" t="s">
        <v>54</v>
      </c>
      <c r="Y35" s="309"/>
      <c r="Z35" s="309"/>
      <c r="AA35" s="309"/>
      <c r="AB35" s="309"/>
      <c r="AC35" s="39"/>
      <c r="AD35" s="39"/>
      <c r="AE35" s="39"/>
      <c r="AF35" s="39"/>
      <c r="AG35" s="39"/>
      <c r="AH35" s="39"/>
      <c r="AI35" s="39"/>
      <c r="AJ35" s="39"/>
      <c r="AK35" s="308">
        <f>SUM(AK26:AK33)</f>
        <v>0</v>
      </c>
      <c r="AL35" s="309"/>
      <c r="AM35" s="309"/>
      <c r="AN35" s="309"/>
      <c r="AO35" s="310"/>
      <c r="AP35" s="37"/>
      <c r="AQ35" s="37"/>
      <c r="AR35" s="32"/>
    </row>
    <row r="36" spans="2:44" s="1" customFormat="1" ht="6.95" customHeight="1">
      <c r="B36" s="32"/>
      <c r="AR36" s="32"/>
    </row>
    <row r="37" spans="2:44" s="1" customFormat="1" ht="6.95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5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5" customHeight="1">
      <c r="B42" s="32"/>
      <c r="C42" s="21" t="s">
        <v>55</v>
      </c>
      <c r="AR42" s="32"/>
    </row>
    <row r="43" spans="2:44" s="1" customFormat="1" ht="6.95" customHeight="1">
      <c r="B43" s="32"/>
      <c r="AR43" s="32"/>
    </row>
    <row r="44" spans="2:44" s="3" customFormat="1" ht="12" customHeight="1">
      <c r="B44" s="45"/>
      <c r="C44" s="27" t="s">
        <v>13</v>
      </c>
      <c r="L44" s="3" t="str">
        <f>K5</f>
        <v>1035-25/3VUV</v>
      </c>
      <c r="AR44" s="45"/>
    </row>
    <row r="45" spans="2:44" s="4" customFormat="1" ht="36.950000000000003" customHeight="1">
      <c r="B45" s="46"/>
      <c r="C45" s="47" t="s">
        <v>16</v>
      </c>
      <c r="L45" s="271" t="str">
        <f>K6</f>
        <v>Dětské dopravní hřiště Šumperk - SO 800 Vegetační úpravy - výsadba</v>
      </c>
      <c r="M45" s="272"/>
      <c r="N45" s="272"/>
      <c r="O45" s="272"/>
      <c r="P45" s="272"/>
      <c r="Q45" s="272"/>
      <c r="R45" s="272"/>
      <c r="S45" s="272"/>
      <c r="T45" s="272"/>
      <c r="U45" s="272"/>
      <c r="V45" s="272"/>
      <c r="W45" s="272"/>
      <c r="X45" s="272"/>
      <c r="Y45" s="272"/>
      <c r="Z45" s="272"/>
      <c r="AA45" s="272"/>
      <c r="AB45" s="272"/>
      <c r="AC45" s="272"/>
      <c r="AD45" s="272"/>
      <c r="AE45" s="272"/>
      <c r="AF45" s="272"/>
      <c r="AG45" s="272"/>
      <c r="AH45" s="272"/>
      <c r="AI45" s="272"/>
      <c r="AJ45" s="272"/>
      <c r="AK45" s="272"/>
      <c r="AL45" s="272"/>
      <c r="AM45" s="272"/>
      <c r="AN45" s="272"/>
      <c r="AO45" s="272"/>
      <c r="AR45" s="46"/>
    </row>
    <row r="46" spans="2:44" s="1" customFormat="1" ht="6.95" customHeight="1">
      <c r="B46" s="32"/>
      <c r="AR46" s="32"/>
    </row>
    <row r="47" spans="2:44" s="1" customFormat="1" ht="12" customHeight="1">
      <c r="B47" s="32"/>
      <c r="C47" s="27" t="s">
        <v>21</v>
      </c>
      <c r="L47" s="48" t="str">
        <f>IF(K8="","",K8)</f>
        <v>k.ú. Šumperk</v>
      </c>
      <c r="AI47" s="27" t="s">
        <v>23</v>
      </c>
      <c r="AM47" s="273" t="str">
        <f>IF(AN8= "","",AN8)</f>
        <v>21. 8. 2025</v>
      </c>
      <c r="AN47" s="273"/>
      <c r="AR47" s="32"/>
    </row>
    <row r="48" spans="2:44" s="1" customFormat="1" ht="6.95" customHeight="1">
      <c r="B48" s="32"/>
      <c r="AR48" s="32"/>
    </row>
    <row r="49" spans="1:91" s="1" customFormat="1" ht="15.2" customHeight="1">
      <c r="B49" s="32"/>
      <c r="C49" s="27" t="s">
        <v>25</v>
      </c>
      <c r="L49" s="3" t="str">
        <f>IF(E11= "","",E11)</f>
        <v>Město Šumperk</v>
      </c>
      <c r="AI49" s="27" t="s">
        <v>33</v>
      </c>
      <c r="AM49" s="278" t="str">
        <f>IF(E17="","",E17)</f>
        <v>Cekr CZ s.r.o.</v>
      </c>
      <c r="AN49" s="279"/>
      <c r="AO49" s="279"/>
      <c r="AP49" s="279"/>
      <c r="AR49" s="32"/>
      <c r="AS49" s="274" t="s">
        <v>56</v>
      </c>
      <c r="AT49" s="275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25.7" customHeight="1">
      <c r="B50" s="32"/>
      <c r="C50" s="27" t="s">
        <v>31</v>
      </c>
      <c r="L50" s="3" t="str">
        <f>IF(E14= "Vyplň údaj","",E14)</f>
        <v/>
      </c>
      <c r="AI50" s="27" t="s">
        <v>38</v>
      </c>
      <c r="AM50" s="278" t="str">
        <f>IF(E20="","",E20)</f>
        <v>Ateliér Máj, Ing. Svorová, Ing. Zuntychová</v>
      </c>
      <c r="AN50" s="279"/>
      <c r="AO50" s="279"/>
      <c r="AP50" s="279"/>
      <c r="AR50" s="32"/>
      <c r="AS50" s="276"/>
      <c r="AT50" s="277"/>
      <c r="BD50" s="53"/>
    </row>
    <row r="51" spans="1:91" s="1" customFormat="1" ht="10.9" customHeight="1">
      <c r="B51" s="32"/>
      <c r="AR51" s="32"/>
      <c r="AS51" s="276"/>
      <c r="AT51" s="277"/>
      <c r="BD51" s="53"/>
    </row>
    <row r="52" spans="1:91" s="1" customFormat="1" ht="29.25" customHeight="1">
      <c r="B52" s="32"/>
      <c r="C52" s="280" t="s">
        <v>57</v>
      </c>
      <c r="D52" s="281"/>
      <c r="E52" s="281"/>
      <c r="F52" s="281"/>
      <c r="G52" s="281"/>
      <c r="H52" s="54"/>
      <c r="I52" s="283" t="s">
        <v>58</v>
      </c>
      <c r="J52" s="281"/>
      <c r="K52" s="281"/>
      <c r="L52" s="281"/>
      <c r="M52" s="281"/>
      <c r="N52" s="281"/>
      <c r="O52" s="281"/>
      <c r="P52" s="281"/>
      <c r="Q52" s="281"/>
      <c r="R52" s="281"/>
      <c r="S52" s="281"/>
      <c r="T52" s="281"/>
      <c r="U52" s="281"/>
      <c r="V52" s="281"/>
      <c r="W52" s="281"/>
      <c r="X52" s="281"/>
      <c r="Y52" s="281"/>
      <c r="Z52" s="281"/>
      <c r="AA52" s="281"/>
      <c r="AB52" s="281"/>
      <c r="AC52" s="281"/>
      <c r="AD52" s="281"/>
      <c r="AE52" s="281"/>
      <c r="AF52" s="281"/>
      <c r="AG52" s="282" t="s">
        <v>59</v>
      </c>
      <c r="AH52" s="281"/>
      <c r="AI52" s="281"/>
      <c r="AJ52" s="281"/>
      <c r="AK52" s="281"/>
      <c r="AL52" s="281"/>
      <c r="AM52" s="281"/>
      <c r="AN52" s="283" t="s">
        <v>60</v>
      </c>
      <c r="AO52" s="281"/>
      <c r="AP52" s="281"/>
      <c r="AQ52" s="55" t="s">
        <v>61</v>
      </c>
      <c r="AR52" s="32"/>
      <c r="AS52" s="56" t="s">
        <v>62</v>
      </c>
      <c r="AT52" s="57" t="s">
        <v>63</v>
      </c>
      <c r="AU52" s="57" t="s">
        <v>64</v>
      </c>
      <c r="AV52" s="57" t="s">
        <v>65</v>
      </c>
      <c r="AW52" s="57" t="s">
        <v>66</v>
      </c>
      <c r="AX52" s="57" t="s">
        <v>67</v>
      </c>
      <c r="AY52" s="57" t="s">
        <v>68</v>
      </c>
      <c r="AZ52" s="57" t="s">
        <v>69</v>
      </c>
      <c r="BA52" s="57" t="s">
        <v>70</v>
      </c>
      <c r="BB52" s="57" t="s">
        <v>71</v>
      </c>
      <c r="BC52" s="57" t="s">
        <v>72</v>
      </c>
      <c r="BD52" s="58" t="s">
        <v>73</v>
      </c>
    </row>
    <row r="53" spans="1:91" s="1" customFormat="1" ht="10.9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50000000000003" customHeight="1">
      <c r="B54" s="60"/>
      <c r="C54" s="61" t="s">
        <v>74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91">
        <f>ROUND(AG55,2)</f>
        <v>0</v>
      </c>
      <c r="AH54" s="291"/>
      <c r="AI54" s="291"/>
      <c r="AJ54" s="291"/>
      <c r="AK54" s="291"/>
      <c r="AL54" s="291"/>
      <c r="AM54" s="291"/>
      <c r="AN54" s="292">
        <f t="shared" ref="AN54:AN63" si="0">SUM(AG54,AT54)</f>
        <v>0</v>
      </c>
      <c r="AO54" s="292"/>
      <c r="AP54" s="292"/>
      <c r="AQ54" s="64" t="s">
        <v>19</v>
      </c>
      <c r="AR54" s="60"/>
      <c r="AS54" s="65">
        <f>ROUND(AS55,2)</f>
        <v>0</v>
      </c>
      <c r="AT54" s="66">
        <f t="shared" ref="AT54:AT63" si="1">ROUND(SUM(AV54:AW54),2)</f>
        <v>0</v>
      </c>
      <c r="AU54" s="67">
        <f>ROUND(AU55,5)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ROUND(AZ55,2)</f>
        <v>0</v>
      </c>
      <c r="BA54" s="66">
        <f>ROUND(BA55,2)</f>
        <v>0</v>
      </c>
      <c r="BB54" s="66">
        <f>ROUND(BB55,2)</f>
        <v>0</v>
      </c>
      <c r="BC54" s="66">
        <f>ROUND(BC55,2)</f>
        <v>0</v>
      </c>
      <c r="BD54" s="68">
        <f>ROUND(BD55,2)</f>
        <v>0</v>
      </c>
      <c r="BS54" s="69" t="s">
        <v>75</v>
      </c>
      <c r="BT54" s="69" t="s">
        <v>76</v>
      </c>
      <c r="BU54" s="70" t="s">
        <v>77</v>
      </c>
      <c r="BV54" s="69" t="s">
        <v>78</v>
      </c>
      <c r="BW54" s="69" t="s">
        <v>5</v>
      </c>
      <c r="BX54" s="69" t="s">
        <v>79</v>
      </c>
      <c r="CL54" s="69" t="s">
        <v>19</v>
      </c>
    </row>
    <row r="55" spans="1:91" s="6" customFormat="1" ht="16.5" customHeight="1">
      <c r="B55" s="71"/>
      <c r="C55" s="72"/>
      <c r="D55" s="287" t="s">
        <v>80</v>
      </c>
      <c r="E55" s="287"/>
      <c r="F55" s="287"/>
      <c r="G55" s="287"/>
      <c r="H55" s="287"/>
      <c r="I55" s="73"/>
      <c r="J55" s="287" t="s">
        <v>81</v>
      </c>
      <c r="K55" s="287"/>
      <c r="L55" s="287"/>
      <c r="M55" s="287"/>
      <c r="N55" s="287"/>
      <c r="O55" s="287"/>
      <c r="P55" s="287"/>
      <c r="Q55" s="287"/>
      <c r="R55" s="287"/>
      <c r="S55" s="287"/>
      <c r="T55" s="287"/>
      <c r="U55" s="287"/>
      <c r="V55" s="287"/>
      <c r="W55" s="287"/>
      <c r="X55" s="287"/>
      <c r="Y55" s="287"/>
      <c r="Z55" s="287"/>
      <c r="AA55" s="287"/>
      <c r="AB55" s="287"/>
      <c r="AC55" s="287"/>
      <c r="AD55" s="287"/>
      <c r="AE55" s="287"/>
      <c r="AF55" s="287"/>
      <c r="AG55" s="284">
        <f>ROUND(SUM(AG56:AG63),2)</f>
        <v>0</v>
      </c>
      <c r="AH55" s="285"/>
      <c r="AI55" s="285"/>
      <c r="AJ55" s="285"/>
      <c r="AK55" s="285"/>
      <c r="AL55" s="285"/>
      <c r="AM55" s="285"/>
      <c r="AN55" s="286">
        <f t="shared" si="0"/>
        <v>0</v>
      </c>
      <c r="AO55" s="285"/>
      <c r="AP55" s="285"/>
      <c r="AQ55" s="74" t="s">
        <v>82</v>
      </c>
      <c r="AR55" s="71"/>
      <c r="AS55" s="75">
        <f>ROUND(SUM(AS56:AS63),2)</f>
        <v>0</v>
      </c>
      <c r="AT55" s="76">
        <f t="shared" si="1"/>
        <v>0</v>
      </c>
      <c r="AU55" s="77">
        <f>ROUND(SUM(AU56:AU63),5)</f>
        <v>0</v>
      </c>
      <c r="AV55" s="76">
        <f>ROUND(AZ55*L29,2)</f>
        <v>0</v>
      </c>
      <c r="AW55" s="76">
        <f>ROUND(BA55*L30,2)</f>
        <v>0</v>
      </c>
      <c r="AX55" s="76">
        <f>ROUND(BB55*L29,2)</f>
        <v>0</v>
      </c>
      <c r="AY55" s="76">
        <f>ROUND(BC55*L30,2)</f>
        <v>0</v>
      </c>
      <c r="AZ55" s="76">
        <f>ROUND(SUM(AZ56:AZ63),2)</f>
        <v>0</v>
      </c>
      <c r="BA55" s="76">
        <f>ROUND(SUM(BA56:BA63),2)</f>
        <v>0</v>
      </c>
      <c r="BB55" s="76">
        <f>ROUND(SUM(BB56:BB63),2)</f>
        <v>0</v>
      </c>
      <c r="BC55" s="76">
        <f>ROUND(SUM(BC56:BC63),2)</f>
        <v>0</v>
      </c>
      <c r="BD55" s="78">
        <f>ROUND(SUM(BD56:BD63),2)</f>
        <v>0</v>
      </c>
      <c r="BS55" s="79" t="s">
        <v>75</v>
      </c>
      <c r="BT55" s="79" t="s">
        <v>83</v>
      </c>
      <c r="BU55" s="79" t="s">
        <v>77</v>
      </c>
      <c r="BV55" s="79" t="s">
        <v>78</v>
      </c>
      <c r="BW55" s="79" t="s">
        <v>84</v>
      </c>
      <c r="BX55" s="79" t="s">
        <v>5</v>
      </c>
      <c r="CL55" s="79" t="s">
        <v>19</v>
      </c>
      <c r="CM55" s="79" t="s">
        <v>85</v>
      </c>
    </row>
    <row r="56" spans="1:91" s="3" customFormat="1" ht="16.5" customHeight="1">
      <c r="A56" s="80" t="s">
        <v>86</v>
      </c>
      <c r="B56" s="45"/>
      <c r="C56" s="9"/>
      <c r="D56" s="9"/>
      <c r="E56" s="290" t="s">
        <v>87</v>
      </c>
      <c r="F56" s="290"/>
      <c r="G56" s="290"/>
      <c r="H56" s="290"/>
      <c r="I56" s="290"/>
      <c r="J56" s="9"/>
      <c r="K56" s="290" t="s">
        <v>88</v>
      </c>
      <c r="L56" s="290"/>
      <c r="M56" s="290"/>
      <c r="N56" s="290"/>
      <c r="O56" s="290"/>
      <c r="P56" s="290"/>
      <c r="Q56" s="290"/>
      <c r="R56" s="290"/>
      <c r="S56" s="290"/>
      <c r="T56" s="290"/>
      <c r="U56" s="290"/>
      <c r="V56" s="290"/>
      <c r="W56" s="290"/>
      <c r="X56" s="290"/>
      <c r="Y56" s="290"/>
      <c r="Z56" s="290"/>
      <c r="AA56" s="290"/>
      <c r="AB56" s="290"/>
      <c r="AC56" s="290"/>
      <c r="AD56" s="290"/>
      <c r="AE56" s="290"/>
      <c r="AF56" s="290"/>
      <c r="AG56" s="288">
        <f>'SO 801 - Vegetační úpravy...'!J32</f>
        <v>0</v>
      </c>
      <c r="AH56" s="289"/>
      <c r="AI56" s="289"/>
      <c r="AJ56" s="289"/>
      <c r="AK56" s="289"/>
      <c r="AL56" s="289"/>
      <c r="AM56" s="289"/>
      <c r="AN56" s="288">
        <f t="shared" si="0"/>
        <v>0</v>
      </c>
      <c r="AO56" s="289"/>
      <c r="AP56" s="289"/>
      <c r="AQ56" s="81" t="s">
        <v>89</v>
      </c>
      <c r="AR56" s="45"/>
      <c r="AS56" s="82">
        <v>0</v>
      </c>
      <c r="AT56" s="83">
        <f t="shared" si="1"/>
        <v>0</v>
      </c>
      <c r="AU56" s="84">
        <f>'SO 801 - Vegetační úpravy...'!P87</f>
        <v>0</v>
      </c>
      <c r="AV56" s="83">
        <f>'SO 801 - Vegetační úpravy...'!J35</f>
        <v>0</v>
      </c>
      <c r="AW56" s="83">
        <f>'SO 801 - Vegetační úpravy...'!J36</f>
        <v>0</v>
      </c>
      <c r="AX56" s="83">
        <f>'SO 801 - Vegetační úpravy...'!J37</f>
        <v>0</v>
      </c>
      <c r="AY56" s="83">
        <f>'SO 801 - Vegetační úpravy...'!J38</f>
        <v>0</v>
      </c>
      <c r="AZ56" s="83">
        <f>'SO 801 - Vegetační úpravy...'!F35</f>
        <v>0</v>
      </c>
      <c r="BA56" s="83">
        <f>'SO 801 - Vegetační úpravy...'!F36</f>
        <v>0</v>
      </c>
      <c r="BB56" s="83">
        <f>'SO 801 - Vegetační úpravy...'!F37</f>
        <v>0</v>
      </c>
      <c r="BC56" s="83">
        <f>'SO 801 - Vegetační úpravy...'!F38</f>
        <v>0</v>
      </c>
      <c r="BD56" s="85">
        <f>'SO 801 - Vegetační úpravy...'!F39</f>
        <v>0</v>
      </c>
      <c r="BT56" s="25" t="s">
        <v>85</v>
      </c>
      <c r="BV56" s="25" t="s">
        <v>78</v>
      </c>
      <c r="BW56" s="25" t="s">
        <v>90</v>
      </c>
      <c r="BX56" s="25" t="s">
        <v>84</v>
      </c>
      <c r="CL56" s="25" t="s">
        <v>19</v>
      </c>
    </row>
    <row r="57" spans="1:91" s="3" customFormat="1" ht="16.5" customHeight="1">
      <c r="A57" s="80" t="s">
        <v>86</v>
      </c>
      <c r="B57" s="45"/>
      <c r="C57" s="9"/>
      <c r="D57" s="9"/>
      <c r="E57" s="290" t="s">
        <v>91</v>
      </c>
      <c r="F57" s="290"/>
      <c r="G57" s="290"/>
      <c r="H57" s="290"/>
      <c r="I57" s="290"/>
      <c r="J57" s="9"/>
      <c r="K57" s="290" t="s">
        <v>92</v>
      </c>
      <c r="L57" s="290"/>
      <c r="M57" s="290"/>
      <c r="N57" s="290"/>
      <c r="O57" s="290"/>
      <c r="P57" s="290"/>
      <c r="Q57" s="290"/>
      <c r="R57" s="290"/>
      <c r="S57" s="290"/>
      <c r="T57" s="290"/>
      <c r="U57" s="290"/>
      <c r="V57" s="290"/>
      <c r="W57" s="290"/>
      <c r="X57" s="290"/>
      <c r="Y57" s="290"/>
      <c r="Z57" s="290"/>
      <c r="AA57" s="290"/>
      <c r="AB57" s="290"/>
      <c r="AC57" s="290"/>
      <c r="AD57" s="290"/>
      <c r="AE57" s="290"/>
      <c r="AF57" s="290"/>
      <c r="AG57" s="288">
        <f>'SO 802 - Vegetační úpravy...'!J32</f>
        <v>0</v>
      </c>
      <c r="AH57" s="289"/>
      <c r="AI57" s="289"/>
      <c r="AJ57" s="289"/>
      <c r="AK57" s="289"/>
      <c r="AL57" s="289"/>
      <c r="AM57" s="289"/>
      <c r="AN57" s="288">
        <f t="shared" si="0"/>
        <v>0</v>
      </c>
      <c r="AO57" s="289"/>
      <c r="AP57" s="289"/>
      <c r="AQ57" s="81" t="s">
        <v>89</v>
      </c>
      <c r="AR57" s="45"/>
      <c r="AS57" s="82">
        <v>0</v>
      </c>
      <c r="AT57" s="83">
        <f t="shared" si="1"/>
        <v>0</v>
      </c>
      <c r="AU57" s="84">
        <f>'SO 802 - Vegetační úpravy...'!P87</f>
        <v>0</v>
      </c>
      <c r="AV57" s="83">
        <f>'SO 802 - Vegetační úpravy...'!J35</f>
        <v>0</v>
      </c>
      <c r="AW57" s="83">
        <f>'SO 802 - Vegetační úpravy...'!J36</f>
        <v>0</v>
      </c>
      <c r="AX57" s="83">
        <f>'SO 802 - Vegetační úpravy...'!J37</f>
        <v>0</v>
      </c>
      <c r="AY57" s="83">
        <f>'SO 802 - Vegetační úpravy...'!J38</f>
        <v>0</v>
      </c>
      <c r="AZ57" s="83">
        <f>'SO 802 - Vegetační úpravy...'!F35</f>
        <v>0</v>
      </c>
      <c r="BA57" s="83">
        <f>'SO 802 - Vegetační úpravy...'!F36</f>
        <v>0</v>
      </c>
      <c r="BB57" s="83">
        <f>'SO 802 - Vegetační úpravy...'!F37</f>
        <v>0</v>
      </c>
      <c r="BC57" s="83">
        <f>'SO 802 - Vegetační úpravy...'!F38</f>
        <v>0</v>
      </c>
      <c r="BD57" s="85">
        <f>'SO 802 - Vegetační úpravy...'!F39</f>
        <v>0</v>
      </c>
      <c r="BT57" s="25" t="s">
        <v>85</v>
      </c>
      <c r="BV57" s="25" t="s">
        <v>78</v>
      </c>
      <c r="BW57" s="25" t="s">
        <v>93</v>
      </c>
      <c r="BX57" s="25" t="s">
        <v>84</v>
      </c>
      <c r="CL57" s="25" t="s">
        <v>19</v>
      </c>
    </row>
    <row r="58" spans="1:91" s="3" customFormat="1" ht="16.5" customHeight="1">
      <c r="A58" s="80" t="s">
        <v>86</v>
      </c>
      <c r="B58" s="45"/>
      <c r="C58" s="9"/>
      <c r="D58" s="9"/>
      <c r="E58" s="290" t="s">
        <v>94</v>
      </c>
      <c r="F58" s="290"/>
      <c r="G58" s="290"/>
      <c r="H58" s="290"/>
      <c r="I58" s="290"/>
      <c r="J58" s="9"/>
      <c r="K58" s="290" t="s">
        <v>95</v>
      </c>
      <c r="L58" s="290"/>
      <c r="M58" s="290"/>
      <c r="N58" s="290"/>
      <c r="O58" s="290"/>
      <c r="P58" s="290"/>
      <c r="Q58" s="290"/>
      <c r="R58" s="290"/>
      <c r="S58" s="290"/>
      <c r="T58" s="290"/>
      <c r="U58" s="290"/>
      <c r="V58" s="290"/>
      <c r="W58" s="290"/>
      <c r="X58" s="290"/>
      <c r="Y58" s="290"/>
      <c r="Z58" s="290"/>
      <c r="AA58" s="290"/>
      <c r="AB58" s="290"/>
      <c r="AC58" s="290"/>
      <c r="AD58" s="290"/>
      <c r="AE58" s="290"/>
      <c r="AF58" s="290"/>
      <c r="AG58" s="288">
        <f>'SO 803 - Vegetační úpravy...'!J32</f>
        <v>0</v>
      </c>
      <c r="AH58" s="289"/>
      <c r="AI58" s="289"/>
      <c r="AJ58" s="289"/>
      <c r="AK58" s="289"/>
      <c r="AL58" s="289"/>
      <c r="AM58" s="289"/>
      <c r="AN58" s="288">
        <f t="shared" si="0"/>
        <v>0</v>
      </c>
      <c r="AO58" s="289"/>
      <c r="AP58" s="289"/>
      <c r="AQ58" s="81" t="s">
        <v>89</v>
      </c>
      <c r="AR58" s="45"/>
      <c r="AS58" s="82">
        <v>0</v>
      </c>
      <c r="AT58" s="83">
        <f t="shared" si="1"/>
        <v>0</v>
      </c>
      <c r="AU58" s="84">
        <f>'SO 803 - Vegetační úpravy...'!P88</f>
        <v>0</v>
      </c>
      <c r="AV58" s="83">
        <f>'SO 803 - Vegetační úpravy...'!J35</f>
        <v>0</v>
      </c>
      <c r="AW58" s="83">
        <f>'SO 803 - Vegetační úpravy...'!J36</f>
        <v>0</v>
      </c>
      <c r="AX58" s="83">
        <f>'SO 803 - Vegetační úpravy...'!J37</f>
        <v>0</v>
      </c>
      <c r="AY58" s="83">
        <f>'SO 803 - Vegetační úpravy...'!J38</f>
        <v>0</v>
      </c>
      <c r="AZ58" s="83">
        <f>'SO 803 - Vegetační úpravy...'!F35</f>
        <v>0</v>
      </c>
      <c r="BA58" s="83">
        <f>'SO 803 - Vegetační úpravy...'!F36</f>
        <v>0</v>
      </c>
      <c r="BB58" s="83">
        <f>'SO 803 - Vegetační úpravy...'!F37</f>
        <v>0</v>
      </c>
      <c r="BC58" s="83">
        <f>'SO 803 - Vegetační úpravy...'!F38</f>
        <v>0</v>
      </c>
      <c r="BD58" s="85">
        <f>'SO 803 - Vegetační úpravy...'!F39</f>
        <v>0</v>
      </c>
      <c r="BT58" s="25" t="s">
        <v>85</v>
      </c>
      <c r="BV58" s="25" t="s">
        <v>78</v>
      </c>
      <c r="BW58" s="25" t="s">
        <v>96</v>
      </c>
      <c r="BX58" s="25" t="s">
        <v>84</v>
      </c>
      <c r="CL58" s="25" t="s">
        <v>19</v>
      </c>
    </row>
    <row r="59" spans="1:91" s="3" customFormat="1" ht="23.25" customHeight="1">
      <c r="A59" s="80" t="s">
        <v>86</v>
      </c>
      <c r="B59" s="45"/>
      <c r="C59" s="9"/>
      <c r="D59" s="9"/>
      <c r="E59" s="290" t="s">
        <v>97</v>
      </c>
      <c r="F59" s="290"/>
      <c r="G59" s="290"/>
      <c r="H59" s="290"/>
      <c r="I59" s="290"/>
      <c r="J59" s="9"/>
      <c r="K59" s="290" t="s">
        <v>98</v>
      </c>
      <c r="L59" s="290"/>
      <c r="M59" s="290"/>
      <c r="N59" s="290"/>
      <c r="O59" s="290"/>
      <c r="P59" s="290"/>
      <c r="Q59" s="290"/>
      <c r="R59" s="290"/>
      <c r="S59" s="290"/>
      <c r="T59" s="290"/>
      <c r="U59" s="290"/>
      <c r="V59" s="290"/>
      <c r="W59" s="290"/>
      <c r="X59" s="290"/>
      <c r="Y59" s="290"/>
      <c r="Z59" s="290"/>
      <c r="AA59" s="290"/>
      <c r="AB59" s="290"/>
      <c r="AC59" s="290"/>
      <c r="AD59" s="290"/>
      <c r="AE59" s="290"/>
      <c r="AF59" s="290"/>
      <c r="AG59" s="288">
        <f>'SO 804 - Vegetační úpravy...'!J32</f>
        <v>0</v>
      </c>
      <c r="AH59" s="289"/>
      <c r="AI59" s="289"/>
      <c r="AJ59" s="289"/>
      <c r="AK59" s="289"/>
      <c r="AL59" s="289"/>
      <c r="AM59" s="289"/>
      <c r="AN59" s="288">
        <f t="shared" si="0"/>
        <v>0</v>
      </c>
      <c r="AO59" s="289"/>
      <c r="AP59" s="289"/>
      <c r="AQ59" s="81" t="s">
        <v>89</v>
      </c>
      <c r="AR59" s="45"/>
      <c r="AS59" s="82">
        <v>0</v>
      </c>
      <c r="AT59" s="83">
        <f t="shared" si="1"/>
        <v>0</v>
      </c>
      <c r="AU59" s="84">
        <f>'SO 804 - Vegetační úpravy...'!P87</f>
        <v>0</v>
      </c>
      <c r="AV59" s="83">
        <f>'SO 804 - Vegetační úpravy...'!J35</f>
        <v>0</v>
      </c>
      <c r="AW59" s="83">
        <f>'SO 804 - Vegetační úpravy...'!J36</f>
        <v>0</v>
      </c>
      <c r="AX59" s="83">
        <f>'SO 804 - Vegetační úpravy...'!J37</f>
        <v>0</v>
      </c>
      <c r="AY59" s="83">
        <f>'SO 804 - Vegetační úpravy...'!J38</f>
        <v>0</v>
      </c>
      <c r="AZ59" s="83">
        <f>'SO 804 - Vegetační úpravy...'!F35</f>
        <v>0</v>
      </c>
      <c r="BA59" s="83">
        <f>'SO 804 - Vegetační úpravy...'!F36</f>
        <v>0</v>
      </c>
      <c r="BB59" s="83">
        <f>'SO 804 - Vegetační úpravy...'!F37</f>
        <v>0</v>
      </c>
      <c r="BC59" s="83">
        <f>'SO 804 - Vegetační úpravy...'!F38</f>
        <v>0</v>
      </c>
      <c r="BD59" s="85">
        <f>'SO 804 - Vegetační úpravy...'!F39</f>
        <v>0</v>
      </c>
      <c r="BT59" s="25" t="s">
        <v>85</v>
      </c>
      <c r="BV59" s="25" t="s">
        <v>78</v>
      </c>
      <c r="BW59" s="25" t="s">
        <v>99</v>
      </c>
      <c r="BX59" s="25" t="s">
        <v>84</v>
      </c>
      <c r="CL59" s="25" t="s">
        <v>19</v>
      </c>
    </row>
    <row r="60" spans="1:91" s="3" customFormat="1" ht="16.5" customHeight="1">
      <c r="A60" s="80" t="s">
        <v>86</v>
      </c>
      <c r="B60" s="45"/>
      <c r="C60" s="9"/>
      <c r="D60" s="9"/>
      <c r="E60" s="290" t="s">
        <v>100</v>
      </c>
      <c r="F60" s="290"/>
      <c r="G60" s="290"/>
      <c r="H60" s="290"/>
      <c r="I60" s="290"/>
      <c r="J60" s="9"/>
      <c r="K60" s="290" t="s">
        <v>101</v>
      </c>
      <c r="L60" s="290"/>
      <c r="M60" s="290"/>
      <c r="N60" s="290"/>
      <c r="O60" s="290"/>
      <c r="P60" s="290"/>
      <c r="Q60" s="290"/>
      <c r="R60" s="290"/>
      <c r="S60" s="290"/>
      <c r="T60" s="290"/>
      <c r="U60" s="290"/>
      <c r="V60" s="290"/>
      <c r="W60" s="290"/>
      <c r="X60" s="290"/>
      <c r="Y60" s="290"/>
      <c r="Z60" s="290"/>
      <c r="AA60" s="290"/>
      <c r="AB60" s="290"/>
      <c r="AC60" s="290"/>
      <c r="AD60" s="290"/>
      <c r="AE60" s="290"/>
      <c r="AF60" s="290"/>
      <c r="AG60" s="288">
        <f>'SO 805 - Vegetační úpravy...'!J32</f>
        <v>0</v>
      </c>
      <c r="AH60" s="289"/>
      <c r="AI60" s="289"/>
      <c r="AJ60" s="289"/>
      <c r="AK60" s="289"/>
      <c r="AL60" s="289"/>
      <c r="AM60" s="289"/>
      <c r="AN60" s="288">
        <f t="shared" si="0"/>
        <v>0</v>
      </c>
      <c r="AO60" s="289"/>
      <c r="AP60" s="289"/>
      <c r="AQ60" s="81" t="s">
        <v>89</v>
      </c>
      <c r="AR60" s="45"/>
      <c r="AS60" s="82">
        <v>0</v>
      </c>
      <c r="AT60" s="83">
        <f t="shared" si="1"/>
        <v>0</v>
      </c>
      <c r="AU60" s="84">
        <f>'SO 805 - Vegetační úpravy...'!P87</f>
        <v>0</v>
      </c>
      <c r="AV60" s="83">
        <f>'SO 805 - Vegetační úpravy...'!J35</f>
        <v>0</v>
      </c>
      <c r="AW60" s="83">
        <f>'SO 805 - Vegetační úpravy...'!J36</f>
        <v>0</v>
      </c>
      <c r="AX60" s="83">
        <f>'SO 805 - Vegetační úpravy...'!J37</f>
        <v>0</v>
      </c>
      <c r="AY60" s="83">
        <f>'SO 805 - Vegetační úpravy...'!J38</f>
        <v>0</v>
      </c>
      <c r="AZ60" s="83">
        <f>'SO 805 - Vegetační úpravy...'!F35</f>
        <v>0</v>
      </c>
      <c r="BA60" s="83">
        <f>'SO 805 - Vegetační úpravy...'!F36</f>
        <v>0</v>
      </c>
      <c r="BB60" s="83">
        <f>'SO 805 - Vegetační úpravy...'!F37</f>
        <v>0</v>
      </c>
      <c r="BC60" s="83">
        <f>'SO 805 - Vegetační úpravy...'!F38</f>
        <v>0</v>
      </c>
      <c r="BD60" s="85">
        <f>'SO 805 - Vegetační úpravy...'!F39</f>
        <v>0</v>
      </c>
      <c r="BT60" s="25" t="s">
        <v>85</v>
      </c>
      <c r="BV60" s="25" t="s">
        <v>78</v>
      </c>
      <c r="BW60" s="25" t="s">
        <v>102</v>
      </c>
      <c r="BX60" s="25" t="s">
        <v>84</v>
      </c>
      <c r="CL60" s="25" t="s">
        <v>19</v>
      </c>
    </row>
    <row r="61" spans="1:91" s="3" customFormat="1" ht="16.5" customHeight="1">
      <c r="A61" s="80" t="s">
        <v>86</v>
      </c>
      <c r="B61" s="45"/>
      <c r="C61" s="9"/>
      <c r="D61" s="9"/>
      <c r="E61" s="290" t="s">
        <v>103</v>
      </c>
      <c r="F61" s="290"/>
      <c r="G61" s="290"/>
      <c r="H61" s="290"/>
      <c r="I61" s="290"/>
      <c r="J61" s="9"/>
      <c r="K61" s="290" t="s">
        <v>104</v>
      </c>
      <c r="L61" s="290"/>
      <c r="M61" s="290"/>
      <c r="N61" s="290"/>
      <c r="O61" s="290"/>
      <c r="P61" s="290"/>
      <c r="Q61" s="290"/>
      <c r="R61" s="290"/>
      <c r="S61" s="290"/>
      <c r="T61" s="290"/>
      <c r="U61" s="290"/>
      <c r="V61" s="290"/>
      <c r="W61" s="290"/>
      <c r="X61" s="290"/>
      <c r="Y61" s="290"/>
      <c r="Z61" s="290"/>
      <c r="AA61" s="290"/>
      <c r="AB61" s="290"/>
      <c r="AC61" s="290"/>
      <c r="AD61" s="290"/>
      <c r="AE61" s="290"/>
      <c r="AF61" s="290"/>
      <c r="AG61" s="288">
        <f>'SO 806 - Vegetační úpravy...'!J32</f>
        <v>0</v>
      </c>
      <c r="AH61" s="289"/>
      <c r="AI61" s="289"/>
      <c r="AJ61" s="289"/>
      <c r="AK61" s="289"/>
      <c r="AL61" s="289"/>
      <c r="AM61" s="289"/>
      <c r="AN61" s="288">
        <f t="shared" si="0"/>
        <v>0</v>
      </c>
      <c r="AO61" s="289"/>
      <c r="AP61" s="289"/>
      <c r="AQ61" s="81" t="s">
        <v>89</v>
      </c>
      <c r="AR61" s="45"/>
      <c r="AS61" s="82">
        <v>0</v>
      </c>
      <c r="AT61" s="83">
        <f t="shared" si="1"/>
        <v>0</v>
      </c>
      <c r="AU61" s="84">
        <f>'SO 806 - Vegetační úpravy...'!P87</f>
        <v>0</v>
      </c>
      <c r="AV61" s="83">
        <f>'SO 806 - Vegetační úpravy...'!J35</f>
        <v>0</v>
      </c>
      <c r="AW61" s="83">
        <f>'SO 806 - Vegetační úpravy...'!J36</f>
        <v>0</v>
      </c>
      <c r="AX61" s="83">
        <f>'SO 806 - Vegetační úpravy...'!J37</f>
        <v>0</v>
      </c>
      <c r="AY61" s="83">
        <f>'SO 806 - Vegetační úpravy...'!J38</f>
        <v>0</v>
      </c>
      <c r="AZ61" s="83">
        <f>'SO 806 - Vegetační úpravy...'!F35</f>
        <v>0</v>
      </c>
      <c r="BA61" s="83">
        <f>'SO 806 - Vegetační úpravy...'!F36</f>
        <v>0</v>
      </c>
      <c r="BB61" s="83">
        <f>'SO 806 - Vegetační úpravy...'!F37</f>
        <v>0</v>
      </c>
      <c r="BC61" s="83">
        <f>'SO 806 - Vegetační úpravy...'!F38</f>
        <v>0</v>
      </c>
      <c r="BD61" s="85">
        <f>'SO 806 - Vegetační úpravy...'!F39</f>
        <v>0</v>
      </c>
      <c r="BT61" s="25" t="s">
        <v>85</v>
      </c>
      <c r="BV61" s="25" t="s">
        <v>78</v>
      </c>
      <c r="BW61" s="25" t="s">
        <v>105</v>
      </c>
      <c r="BX61" s="25" t="s">
        <v>84</v>
      </c>
      <c r="CL61" s="25" t="s">
        <v>19</v>
      </c>
    </row>
    <row r="62" spans="1:91" s="3" customFormat="1" ht="16.5" customHeight="1">
      <c r="A62" s="80" t="s">
        <v>86</v>
      </c>
      <c r="B62" s="45"/>
      <c r="C62" s="9"/>
      <c r="D62" s="9"/>
      <c r="E62" s="290" t="s">
        <v>106</v>
      </c>
      <c r="F62" s="290"/>
      <c r="G62" s="290"/>
      <c r="H62" s="290"/>
      <c r="I62" s="290"/>
      <c r="J62" s="9"/>
      <c r="K62" s="290" t="s">
        <v>107</v>
      </c>
      <c r="L62" s="290"/>
      <c r="M62" s="290"/>
      <c r="N62" s="290"/>
      <c r="O62" s="290"/>
      <c r="P62" s="290"/>
      <c r="Q62" s="290"/>
      <c r="R62" s="290"/>
      <c r="S62" s="290"/>
      <c r="T62" s="290"/>
      <c r="U62" s="290"/>
      <c r="V62" s="290"/>
      <c r="W62" s="290"/>
      <c r="X62" s="290"/>
      <c r="Y62" s="290"/>
      <c r="Z62" s="290"/>
      <c r="AA62" s="290"/>
      <c r="AB62" s="290"/>
      <c r="AC62" s="290"/>
      <c r="AD62" s="290"/>
      <c r="AE62" s="290"/>
      <c r="AF62" s="290"/>
      <c r="AG62" s="288">
        <f>'SO 807 - Vegetační úpravy...'!J32</f>
        <v>0</v>
      </c>
      <c r="AH62" s="289"/>
      <c r="AI62" s="289"/>
      <c r="AJ62" s="289"/>
      <c r="AK62" s="289"/>
      <c r="AL62" s="289"/>
      <c r="AM62" s="289"/>
      <c r="AN62" s="288">
        <f t="shared" si="0"/>
        <v>0</v>
      </c>
      <c r="AO62" s="289"/>
      <c r="AP62" s="289"/>
      <c r="AQ62" s="81" t="s">
        <v>89</v>
      </c>
      <c r="AR62" s="45"/>
      <c r="AS62" s="82">
        <v>0</v>
      </c>
      <c r="AT62" s="83">
        <f t="shared" si="1"/>
        <v>0</v>
      </c>
      <c r="AU62" s="84">
        <f>'SO 807 - Vegetační úpravy...'!P86</f>
        <v>0</v>
      </c>
      <c r="AV62" s="83">
        <f>'SO 807 - Vegetační úpravy...'!J35</f>
        <v>0</v>
      </c>
      <c r="AW62" s="83">
        <f>'SO 807 - Vegetační úpravy...'!J36</f>
        <v>0</v>
      </c>
      <c r="AX62" s="83">
        <f>'SO 807 - Vegetační úpravy...'!J37</f>
        <v>0</v>
      </c>
      <c r="AY62" s="83">
        <f>'SO 807 - Vegetační úpravy...'!J38</f>
        <v>0</v>
      </c>
      <c r="AZ62" s="83">
        <f>'SO 807 - Vegetační úpravy...'!F35</f>
        <v>0</v>
      </c>
      <c r="BA62" s="83">
        <f>'SO 807 - Vegetační úpravy...'!F36</f>
        <v>0</v>
      </c>
      <c r="BB62" s="83">
        <f>'SO 807 - Vegetační úpravy...'!F37</f>
        <v>0</v>
      </c>
      <c r="BC62" s="83">
        <f>'SO 807 - Vegetační úpravy...'!F38</f>
        <v>0</v>
      </c>
      <c r="BD62" s="85">
        <f>'SO 807 - Vegetační úpravy...'!F39</f>
        <v>0</v>
      </c>
      <c r="BT62" s="25" t="s">
        <v>85</v>
      </c>
      <c r="BV62" s="25" t="s">
        <v>78</v>
      </c>
      <c r="BW62" s="25" t="s">
        <v>108</v>
      </c>
      <c r="BX62" s="25" t="s">
        <v>84</v>
      </c>
      <c r="CL62" s="25" t="s">
        <v>19</v>
      </c>
    </row>
    <row r="63" spans="1:91" s="3" customFormat="1" ht="16.5" customHeight="1">
      <c r="A63" s="80" t="s">
        <v>86</v>
      </c>
      <c r="B63" s="45"/>
      <c r="C63" s="9"/>
      <c r="D63" s="9"/>
      <c r="E63" s="290" t="s">
        <v>109</v>
      </c>
      <c r="F63" s="290"/>
      <c r="G63" s="290"/>
      <c r="H63" s="290"/>
      <c r="I63" s="290"/>
      <c r="J63" s="9"/>
      <c r="K63" s="290" t="s">
        <v>110</v>
      </c>
      <c r="L63" s="290"/>
      <c r="M63" s="290"/>
      <c r="N63" s="290"/>
      <c r="O63" s="290"/>
      <c r="P63" s="290"/>
      <c r="Q63" s="290"/>
      <c r="R63" s="290"/>
      <c r="S63" s="290"/>
      <c r="T63" s="290"/>
      <c r="U63" s="290"/>
      <c r="V63" s="290"/>
      <c r="W63" s="290"/>
      <c r="X63" s="290"/>
      <c r="Y63" s="290"/>
      <c r="Z63" s="290"/>
      <c r="AA63" s="290"/>
      <c r="AB63" s="290"/>
      <c r="AC63" s="290"/>
      <c r="AD63" s="290"/>
      <c r="AE63" s="290"/>
      <c r="AF63" s="290"/>
      <c r="AG63" s="288">
        <f>'SO 808 - Vegetační úpravy...'!J32</f>
        <v>0</v>
      </c>
      <c r="AH63" s="289"/>
      <c r="AI63" s="289"/>
      <c r="AJ63" s="289"/>
      <c r="AK63" s="289"/>
      <c r="AL63" s="289"/>
      <c r="AM63" s="289"/>
      <c r="AN63" s="288">
        <f t="shared" si="0"/>
        <v>0</v>
      </c>
      <c r="AO63" s="289"/>
      <c r="AP63" s="289"/>
      <c r="AQ63" s="81" t="s">
        <v>89</v>
      </c>
      <c r="AR63" s="45"/>
      <c r="AS63" s="86">
        <v>0</v>
      </c>
      <c r="AT63" s="87">
        <f t="shared" si="1"/>
        <v>0</v>
      </c>
      <c r="AU63" s="88">
        <f>'SO 808 - Vegetační úpravy...'!P86</f>
        <v>0</v>
      </c>
      <c r="AV63" s="87">
        <f>'SO 808 - Vegetační úpravy...'!J35</f>
        <v>0</v>
      </c>
      <c r="AW63" s="87">
        <f>'SO 808 - Vegetační úpravy...'!J36</f>
        <v>0</v>
      </c>
      <c r="AX63" s="87">
        <f>'SO 808 - Vegetační úpravy...'!J37</f>
        <v>0</v>
      </c>
      <c r="AY63" s="87">
        <f>'SO 808 - Vegetační úpravy...'!J38</f>
        <v>0</v>
      </c>
      <c r="AZ63" s="87">
        <f>'SO 808 - Vegetační úpravy...'!F35</f>
        <v>0</v>
      </c>
      <c r="BA63" s="87">
        <f>'SO 808 - Vegetační úpravy...'!F36</f>
        <v>0</v>
      </c>
      <c r="BB63" s="87">
        <f>'SO 808 - Vegetační úpravy...'!F37</f>
        <v>0</v>
      </c>
      <c r="BC63" s="87">
        <f>'SO 808 - Vegetační úpravy...'!F38</f>
        <v>0</v>
      </c>
      <c r="BD63" s="89">
        <f>'SO 808 - Vegetační úpravy...'!F39</f>
        <v>0</v>
      </c>
      <c r="BT63" s="25" t="s">
        <v>85</v>
      </c>
      <c r="BV63" s="25" t="s">
        <v>78</v>
      </c>
      <c r="BW63" s="25" t="s">
        <v>111</v>
      </c>
      <c r="BX63" s="25" t="s">
        <v>84</v>
      </c>
      <c r="CL63" s="25" t="s">
        <v>19</v>
      </c>
    </row>
    <row r="64" spans="1:91" s="1" customFormat="1" ht="30" customHeight="1">
      <c r="B64" s="32"/>
      <c r="AR64" s="32"/>
    </row>
    <row r="65" spans="2:44" s="1" customFormat="1" ht="6.95" customHeight="1"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32"/>
    </row>
  </sheetData>
  <sheetProtection algorithmName="SHA-512" hashValue="H0GH/z44i/QpaIswOpQzPwLvSrhjtU5N/3PrMcqr1sdvOuFasjhsGKhOF2u06LTuH0rj25cpXYFy2+QenpROBA==" saltValue="MAICTobROg8uA8HHUCKlcS2PZy01HIPLAgdtOv6zX/NfEknsdnvcd8eiPEiaH4DKpYvagagSrYNbbQeKdXOesQ==" spinCount="100000" sheet="1" objects="1" scenarios="1" formatColumns="0" formatRows="0"/>
  <mergeCells count="74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62:AP62"/>
    <mergeCell ref="AG62:AM62"/>
    <mergeCell ref="E62:I62"/>
    <mergeCell ref="K62:AF62"/>
    <mergeCell ref="AN63:AP63"/>
    <mergeCell ref="AG63:AM63"/>
    <mergeCell ref="E63:I63"/>
    <mergeCell ref="K63:AF63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G54:AM54"/>
    <mergeCell ref="AN54:AP54"/>
    <mergeCell ref="L45:AO45"/>
    <mergeCell ref="AM47:AN47"/>
    <mergeCell ref="AS49:AT51"/>
    <mergeCell ref="AM49:AP49"/>
    <mergeCell ref="AM50:AP50"/>
  </mergeCells>
  <hyperlinks>
    <hyperlink ref="A56" location="'SO 801 - Vegetační úpravy...'!C2" display="/" xr:uid="{00000000-0004-0000-0000-000000000000}"/>
    <hyperlink ref="A57" location="'SO 802 - Vegetační úpravy...'!C2" display="/" xr:uid="{00000000-0004-0000-0000-000001000000}"/>
    <hyperlink ref="A58" location="'SO 803 - Vegetační úpravy...'!C2" display="/" xr:uid="{00000000-0004-0000-0000-000002000000}"/>
    <hyperlink ref="A59" location="'SO 804 - Vegetační úpravy...'!C2" display="/" xr:uid="{00000000-0004-0000-0000-000003000000}"/>
    <hyperlink ref="A60" location="'SO 805 - Vegetační úpravy...'!C2" display="/" xr:uid="{00000000-0004-0000-0000-000004000000}"/>
    <hyperlink ref="A61" location="'SO 806 - Vegetační úpravy...'!C2" display="/" xr:uid="{00000000-0004-0000-0000-000005000000}"/>
    <hyperlink ref="A62" location="'SO 807 - Vegetační úpravy...'!C2" display="/" xr:uid="{00000000-0004-0000-0000-000006000000}"/>
    <hyperlink ref="A63" location="'SO 808 - Vegetační úpravy...'!C2" display="/" xr:uid="{00000000-0004-0000-0000-000007000000}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186" customWidth="1"/>
    <col min="2" max="2" width="1.6640625" style="186" customWidth="1"/>
    <col min="3" max="4" width="5" style="186" customWidth="1"/>
    <col min="5" max="5" width="11.6640625" style="186" customWidth="1"/>
    <col min="6" max="6" width="9.1640625" style="186" customWidth="1"/>
    <col min="7" max="7" width="5" style="186" customWidth="1"/>
    <col min="8" max="8" width="77.83203125" style="186" customWidth="1"/>
    <col min="9" max="10" width="20" style="186" customWidth="1"/>
    <col min="11" max="11" width="1.6640625" style="186" customWidth="1"/>
  </cols>
  <sheetData>
    <row r="1" spans="2:11" customFormat="1" ht="37.5" customHeight="1"/>
    <row r="2" spans="2:11" customFormat="1" ht="7.5" customHeight="1">
      <c r="B2" s="187"/>
      <c r="C2" s="188"/>
      <c r="D2" s="188"/>
      <c r="E2" s="188"/>
      <c r="F2" s="188"/>
      <c r="G2" s="188"/>
      <c r="H2" s="188"/>
      <c r="I2" s="188"/>
      <c r="J2" s="188"/>
      <c r="K2" s="189"/>
    </row>
    <row r="3" spans="2:11" s="15" customFormat="1" ht="45" customHeight="1">
      <c r="B3" s="190"/>
      <c r="C3" s="318" t="s">
        <v>584</v>
      </c>
      <c r="D3" s="318"/>
      <c r="E3" s="318"/>
      <c r="F3" s="318"/>
      <c r="G3" s="318"/>
      <c r="H3" s="318"/>
      <c r="I3" s="318"/>
      <c r="J3" s="318"/>
      <c r="K3" s="191"/>
    </row>
    <row r="4" spans="2:11" customFormat="1" ht="25.5" customHeight="1">
      <c r="B4" s="192"/>
      <c r="C4" s="317" t="s">
        <v>585</v>
      </c>
      <c r="D4" s="317"/>
      <c r="E4" s="317"/>
      <c r="F4" s="317"/>
      <c r="G4" s="317"/>
      <c r="H4" s="317"/>
      <c r="I4" s="317"/>
      <c r="J4" s="317"/>
      <c r="K4" s="193"/>
    </row>
    <row r="5" spans="2:11" customFormat="1" ht="5.25" customHeight="1">
      <c r="B5" s="192"/>
      <c r="C5" s="194"/>
      <c r="D5" s="194"/>
      <c r="E5" s="194"/>
      <c r="F5" s="194"/>
      <c r="G5" s="194"/>
      <c r="H5" s="194"/>
      <c r="I5" s="194"/>
      <c r="J5" s="194"/>
      <c r="K5" s="193"/>
    </row>
    <row r="6" spans="2:11" customFormat="1" ht="15" customHeight="1">
      <c r="B6" s="192"/>
      <c r="C6" s="316" t="s">
        <v>586</v>
      </c>
      <c r="D6" s="316"/>
      <c r="E6" s="316"/>
      <c r="F6" s="316"/>
      <c r="G6" s="316"/>
      <c r="H6" s="316"/>
      <c r="I6" s="316"/>
      <c r="J6" s="316"/>
      <c r="K6" s="193"/>
    </row>
    <row r="7" spans="2:11" customFormat="1" ht="15" customHeight="1">
      <c r="B7" s="196"/>
      <c r="C7" s="316" t="s">
        <v>587</v>
      </c>
      <c r="D7" s="316"/>
      <c r="E7" s="316"/>
      <c r="F7" s="316"/>
      <c r="G7" s="316"/>
      <c r="H7" s="316"/>
      <c r="I7" s="316"/>
      <c r="J7" s="316"/>
      <c r="K7" s="193"/>
    </row>
    <row r="8" spans="2:11" customFormat="1" ht="12.75" customHeight="1">
      <c r="B8" s="196"/>
      <c r="C8" s="195"/>
      <c r="D8" s="195"/>
      <c r="E8" s="195"/>
      <c r="F8" s="195"/>
      <c r="G8" s="195"/>
      <c r="H8" s="195"/>
      <c r="I8" s="195"/>
      <c r="J8" s="195"/>
      <c r="K8" s="193"/>
    </row>
    <row r="9" spans="2:11" customFormat="1" ht="15" customHeight="1">
      <c r="B9" s="196"/>
      <c r="C9" s="316" t="s">
        <v>588</v>
      </c>
      <c r="D9" s="316"/>
      <c r="E9" s="316"/>
      <c r="F9" s="316"/>
      <c r="G9" s="316"/>
      <c r="H9" s="316"/>
      <c r="I9" s="316"/>
      <c r="J9" s="316"/>
      <c r="K9" s="193"/>
    </row>
    <row r="10" spans="2:11" customFormat="1" ht="15" customHeight="1">
      <c r="B10" s="196"/>
      <c r="C10" s="195"/>
      <c r="D10" s="316" t="s">
        <v>589</v>
      </c>
      <c r="E10" s="316"/>
      <c r="F10" s="316"/>
      <c r="G10" s="316"/>
      <c r="H10" s="316"/>
      <c r="I10" s="316"/>
      <c r="J10" s="316"/>
      <c r="K10" s="193"/>
    </row>
    <row r="11" spans="2:11" customFormat="1" ht="15" customHeight="1">
      <c r="B11" s="196"/>
      <c r="C11" s="197"/>
      <c r="D11" s="316" t="s">
        <v>590</v>
      </c>
      <c r="E11" s="316"/>
      <c r="F11" s="316"/>
      <c r="G11" s="316"/>
      <c r="H11" s="316"/>
      <c r="I11" s="316"/>
      <c r="J11" s="316"/>
      <c r="K11" s="193"/>
    </row>
    <row r="12" spans="2:11" customFormat="1" ht="15" customHeight="1">
      <c r="B12" s="196"/>
      <c r="C12" s="197"/>
      <c r="D12" s="195"/>
      <c r="E12" s="195"/>
      <c r="F12" s="195"/>
      <c r="G12" s="195"/>
      <c r="H12" s="195"/>
      <c r="I12" s="195"/>
      <c r="J12" s="195"/>
      <c r="K12" s="193"/>
    </row>
    <row r="13" spans="2:11" customFormat="1" ht="15" customHeight="1">
      <c r="B13" s="196"/>
      <c r="C13" s="197"/>
      <c r="D13" s="198" t="s">
        <v>591</v>
      </c>
      <c r="E13" s="195"/>
      <c r="F13" s="195"/>
      <c r="G13" s="195"/>
      <c r="H13" s="195"/>
      <c r="I13" s="195"/>
      <c r="J13" s="195"/>
      <c r="K13" s="193"/>
    </row>
    <row r="14" spans="2:11" customFormat="1" ht="12.75" customHeight="1">
      <c r="B14" s="196"/>
      <c r="C14" s="197"/>
      <c r="D14" s="197"/>
      <c r="E14" s="197"/>
      <c r="F14" s="197"/>
      <c r="G14" s="197"/>
      <c r="H14" s="197"/>
      <c r="I14" s="197"/>
      <c r="J14" s="197"/>
      <c r="K14" s="193"/>
    </row>
    <row r="15" spans="2:11" customFormat="1" ht="15" customHeight="1">
      <c r="B15" s="196"/>
      <c r="C15" s="197"/>
      <c r="D15" s="316" t="s">
        <v>592</v>
      </c>
      <c r="E15" s="316"/>
      <c r="F15" s="316"/>
      <c r="G15" s="316"/>
      <c r="H15" s="316"/>
      <c r="I15" s="316"/>
      <c r="J15" s="316"/>
      <c r="K15" s="193"/>
    </row>
    <row r="16" spans="2:11" customFormat="1" ht="15" customHeight="1">
      <c r="B16" s="196"/>
      <c r="C16" s="197"/>
      <c r="D16" s="316" t="s">
        <v>593</v>
      </c>
      <c r="E16" s="316"/>
      <c r="F16" s="316"/>
      <c r="G16" s="316"/>
      <c r="H16" s="316"/>
      <c r="I16" s="316"/>
      <c r="J16" s="316"/>
      <c r="K16" s="193"/>
    </row>
    <row r="17" spans="2:11" customFormat="1" ht="15" customHeight="1">
      <c r="B17" s="196"/>
      <c r="C17" s="197"/>
      <c r="D17" s="316" t="s">
        <v>594</v>
      </c>
      <c r="E17" s="316"/>
      <c r="F17" s="316"/>
      <c r="G17" s="316"/>
      <c r="H17" s="316"/>
      <c r="I17" s="316"/>
      <c r="J17" s="316"/>
      <c r="K17" s="193"/>
    </row>
    <row r="18" spans="2:11" customFormat="1" ht="15" customHeight="1">
      <c r="B18" s="196"/>
      <c r="C18" s="197"/>
      <c r="D18" s="197"/>
      <c r="E18" s="199" t="s">
        <v>82</v>
      </c>
      <c r="F18" s="316" t="s">
        <v>595</v>
      </c>
      <c r="G18" s="316"/>
      <c r="H18" s="316"/>
      <c r="I18" s="316"/>
      <c r="J18" s="316"/>
      <c r="K18" s="193"/>
    </row>
    <row r="19" spans="2:11" customFormat="1" ht="15" customHeight="1">
      <c r="B19" s="196"/>
      <c r="C19" s="197"/>
      <c r="D19" s="197"/>
      <c r="E19" s="199" t="s">
        <v>596</v>
      </c>
      <c r="F19" s="316" t="s">
        <v>597</v>
      </c>
      <c r="G19" s="316"/>
      <c r="H19" s="316"/>
      <c r="I19" s="316"/>
      <c r="J19" s="316"/>
      <c r="K19" s="193"/>
    </row>
    <row r="20" spans="2:11" customFormat="1" ht="15" customHeight="1">
      <c r="B20" s="196"/>
      <c r="C20" s="197"/>
      <c r="D20" s="197"/>
      <c r="E20" s="199" t="s">
        <v>598</v>
      </c>
      <c r="F20" s="316" t="s">
        <v>599</v>
      </c>
      <c r="G20" s="316"/>
      <c r="H20" s="316"/>
      <c r="I20" s="316"/>
      <c r="J20" s="316"/>
      <c r="K20" s="193"/>
    </row>
    <row r="21" spans="2:11" customFormat="1" ht="15" customHeight="1">
      <c r="B21" s="196"/>
      <c r="C21" s="197"/>
      <c r="D21" s="197"/>
      <c r="E21" s="199" t="s">
        <v>600</v>
      </c>
      <c r="F21" s="316" t="s">
        <v>601</v>
      </c>
      <c r="G21" s="316"/>
      <c r="H21" s="316"/>
      <c r="I21" s="316"/>
      <c r="J21" s="316"/>
      <c r="K21" s="193"/>
    </row>
    <row r="22" spans="2:11" customFormat="1" ht="15" customHeight="1">
      <c r="B22" s="196"/>
      <c r="C22" s="197"/>
      <c r="D22" s="197"/>
      <c r="E22" s="199" t="s">
        <v>602</v>
      </c>
      <c r="F22" s="316" t="s">
        <v>603</v>
      </c>
      <c r="G22" s="316"/>
      <c r="H22" s="316"/>
      <c r="I22" s="316"/>
      <c r="J22" s="316"/>
      <c r="K22" s="193"/>
    </row>
    <row r="23" spans="2:11" customFormat="1" ht="15" customHeight="1">
      <c r="B23" s="196"/>
      <c r="C23" s="197"/>
      <c r="D23" s="197"/>
      <c r="E23" s="199" t="s">
        <v>89</v>
      </c>
      <c r="F23" s="316" t="s">
        <v>604</v>
      </c>
      <c r="G23" s="316"/>
      <c r="H23" s="316"/>
      <c r="I23" s="316"/>
      <c r="J23" s="316"/>
      <c r="K23" s="193"/>
    </row>
    <row r="24" spans="2:11" customFormat="1" ht="12.75" customHeight="1">
      <c r="B24" s="196"/>
      <c r="C24" s="197"/>
      <c r="D24" s="197"/>
      <c r="E24" s="197"/>
      <c r="F24" s="197"/>
      <c r="G24" s="197"/>
      <c r="H24" s="197"/>
      <c r="I24" s="197"/>
      <c r="J24" s="197"/>
      <c r="K24" s="193"/>
    </row>
    <row r="25" spans="2:11" customFormat="1" ht="15" customHeight="1">
      <c r="B25" s="196"/>
      <c r="C25" s="316" t="s">
        <v>605</v>
      </c>
      <c r="D25" s="316"/>
      <c r="E25" s="316"/>
      <c r="F25" s="316"/>
      <c r="G25" s="316"/>
      <c r="H25" s="316"/>
      <c r="I25" s="316"/>
      <c r="J25" s="316"/>
      <c r="K25" s="193"/>
    </row>
    <row r="26" spans="2:11" customFormat="1" ht="15" customHeight="1">
      <c r="B26" s="196"/>
      <c r="C26" s="316" t="s">
        <v>606</v>
      </c>
      <c r="D26" s="316"/>
      <c r="E26" s="316"/>
      <c r="F26" s="316"/>
      <c r="G26" s="316"/>
      <c r="H26" s="316"/>
      <c r="I26" s="316"/>
      <c r="J26" s="316"/>
      <c r="K26" s="193"/>
    </row>
    <row r="27" spans="2:11" customFormat="1" ht="15" customHeight="1">
      <c r="B27" s="196"/>
      <c r="C27" s="195"/>
      <c r="D27" s="316" t="s">
        <v>607</v>
      </c>
      <c r="E27" s="316"/>
      <c r="F27" s="316"/>
      <c r="G27" s="316"/>
      <c r="H27" s="316"/>
      <c r="I27" s="316"/>
      <c r="J27" s="316"/>
      <c r="K27" s="193"/>
    </row>
    <row r="28" spans="2:11" customFormat="1" ht="15" customHeight="1">
      <c r="B28" s="196"/>
      <c r="C28" s="197"/>
      <c r="D28" s="316" t="s">
        <v>608</v>
      </c>
      <c r="E28" s="316"/>
      <c r="F28" s="316"/>
      <c r="G28" s="316"/>
      <c r="H28" s="316"/>
      <c r="I28" s="316"/>
      <c r="J28" s="316"/>
      <c r="K28" s="193"/>
    </row>
    <row r="29" spans="2:11" customFormat="1" ht="12.75" customHeight="1">
      <c r="B29" s="196"/>
      <c r="C29" s="197"/>
      <c r="D29" s="197"/>
      <c r="E29" s="197"/>
      <c r="F29" s="197"/>
      <c r="G29" s="197"/>
      <c r="H29" s="197"/>
      <c r="I29" s="197"/>
      <c r="J29" s="197"/>
      <c r="K29" s="193"/>
    </row>
    <row r="30" spans="2:11" customFormat="1" ht="15" customHeight="1">
      <c r="B30" s="196"/>
      <c r="C30" s="197"/>
      <c r="D30" s="316" t="s">
        <v>609</v>
      </c>
      <c r="E30" s="316"/>
      <c r="F30" s="316"/>
      <c r="G30" s="316"/>
      <c r="H30" s="316"/>
      <c r="I30" s="316"/>
      <c r="J30" s="316"/>
      <c r="K30" s="193"/>
    </row>
    <row r="31" spans="2:11" customFormat="1" ht="15" customHeight="1">
      <c r="B31" s="196"/>
      <c r="C31" s="197"/>
      <c r="D31" s="316" t="s">
        <v>610</v>
      </c>
      <c r="E31" s="316"/>
      <c r="F31" s="316"/>
      <c r="G31" s="316"/>
      <c r="H31" s="316"/>
      <c r="I31" s="316"/>
      <c r="J31" s="316"/>
      <c r="K31" s="193"/>
    </row>
    <row r="32" spans="2:11" customFormat="1" ht="12.75" customHeight="1">
      <c r="B32" s="196"/>
      <c r="C32" s="197"/>
      <c r="D32" s="197"/>
      <c r="E32" s="197"/>
      <c r="F32" s="197"/>
      <c r="G32" s="197"/>
      <c r="H32" s="197"/>
      <c r="I32" s="197"/>
      <c r="J32" s="197"/>
      <c r="K32" s="193"/>
    </row>
    <row r="33" spans="2:11" customFormat="1" ht="15" customHeight="1">
      <c r="B33" s="196"/>
      <c r="C33" s="197"/>
      <c r="D33" s="316" t="s">
        <v>611</v>
      </c>
      <c r="E33" s="316"/>
      <c r="F33" s="316"/>
      <c r="G33" s="316"/>
      <c r="H33" s="316"/>
      <c r="I33" s="316"/>
      <c r="J33" s="316"/>
      <c r="K33" s="193"/>
    </row>
    <row r="34" spans="2:11" customFormat="1" ht="15" customHeight="1">
      <c r="B34" s="196"/>
      <c r="C34" s="197"/>
      <c r="D34" s="316" t="s">
        <v>612</v>
      </c>
      <c r="E34" s="316"/>
      <c r="F34" s="316"/>
      <c r="G34" s="316"/>
      <c r="H34" s="316"/>
      <c r="I34" s="316"/>
      <c r="J34" s="316"/>
      <c r="K34" s="193"/>
    </row>
    <row r="35" spans="2:11" customFormat="1" ht="15" customHeight="1">
      <c r="B35" s="196"/>
      <c r="C35" s="197"/>
      <c r="D35" s="316" t="s">
        <v>613</v>
      </c>
      <c r="E35" s="316"/>
      <c r="F35" s="316"/>
      <c r="G35" s="316"/>
      <c r="H35" s="316"/>
      <c r="I35" s="316"/>
      <c r="J35" s="316"/>
      <c r="K35" s="193"/>
    </row>
    <row r="36" spans="2:11" customFormat="1" ht="15" customHeight="1">
      <c r="B36" s="196"/>
      <c r="C36" s="197"/>
      <c r="D36" s="195"/>
      <c r="E36" s="198" t="s">
        <v>124</v>
      </c>
      <c r="F36" s="195"/>
      <c r="G36" s="316" t="s">
        <v>614</v>
      </c>
      <c r="H36" s="316"/>
      <c r="I36" s="316"/>
      <c r="J36" s="316"/>
      <c r="K36" s="193"/>
    </row>
    <row r="37" spans="2:11" customFormat="1" ht="30.75" customHeight="1">
      <c r="B37" s="196"/>
      <c r="C37" s="197"/>
      <c r="D37" s="195"/>
      <c r="E37" s="198" t="s">
        <v>615</v>
      </c>
      <c r="F37" s="195"/>
      <c r="G37" s="316" t="s">
        <v>616</v>
      </c>
      <c r="H37" s="316"/>
      <c r="I37" s="316"/>
      <c r="J37" s="316"/>
      <c r="K37" s="193"/>
    </row>
    <row r="38" spans="2:11" customFormat="1" ht="15" customHeight="1">
      <c r="B38" s="196"/>
      <c r="C38" s="197"/>
      <c r="D38" s="195"/>
      <c r="E38" s="198" t="s">
        <v>57</v>
      </c>
      <c r="F38" s="195"/>
      <c r="G38" s="316" t="s">
        <v>617</v>
      </c>
      <c r="H38" s="316"/>
      <c r="I38" s="316"/>
      <c r="J38" s="316"/>
      <c r="K38" s="193"/>
    </row>
    <row r="39" spans="2:11" customFormat="1" ht="15" customHeight="1">
      <c r="B39" s="196"/>
      <c r="C39" s="197"/>
      <c r="D39" s="195"/>
      <c r="E39" s="198" t="s">
        <v>58</v>
      </c>
      <c r="F39" s="195"/>
      <c r="G39" s="316" t="s">
        <v>618</v>
      </c>
      <c r="H39" s="316"/>
      <c r="I39" s="316"/>
      <c r="J39" s="316"/>
      <c r="K39" s="193"/>
    </row>
    <row r="40" spans="2:11" customFormat="1" ht="15" customHeight="1">
      <c r="B40" s="196"/>
      <c r="C40" s="197"/>
      <c r="D40" s="195"/>
      <c r="E40" s="198" t="s">
        <v>125</v>
      </c>
      <c r="F40" s="195"/>
      <c r="G40" s="316" t="s">
        <v>619</v>
      </c>
      <c r="H40" s="316"/>
      <c r="I40" s="316"/>
      <c r="J40" s="316"/>
      <c r="K40" s="193"/>
    </row>
    <row r="41" spans="2:11" customFormat="1" ht="15" customHeight="1">
      <c r="B41" s="196"/>
      <c r="C41" s="197"/>
      <c r="D41" s="195"/>
      <c r="E41" s="198" t="s">
        <v>126</v>
      </c>
      <c r="F41" s="195"/>
      <c r="G41" s="316" t="s">
        <v>620</v>
      </c>
      <c r="H41" s="316"/>
      <c r="I41" s="316"/>
      <c r="J41" s="316"/>
      <c r="K41" s="193"/>
    </row>
    <row r="42" spans="2:11" customFormat="1" ht="15" customHeight="1">
      <c r="B42" s="196"/>
      <c r="C42" s="197"/>
      <c r="D42" s="195"/>
      <c r="E42" s="198" t="s">
        <v>621</v>
      </c>
      <c r="F42" s="195"/>
      <c r="G42" s="316" t="s">
        <v>622</v>
      </c>
      <c r="H42" s="316"/>
      <c r="I42" s="316"/>
      <c r="J42" s="316"/>
      <c r="K42" s="193"/>
    </row>
    <row r="43" spans="2:11" customFormat="1" ht="15" customHeight="1">
      <c r="B43" s="196"/>
      <c r="C43" s="197"/>
      <c r="D43" s="195"/>
      <c r="E43" s="198"/>
      <c r="F43" s="195"/>
      <c r="G43" s="316" t="s">
        <v>623</v>
      </c>
      <c r="H43" s="316"/>
      <c r="I43" s="316"/>
      <c r="J43" s="316"/>
      <c r="K43" s="193"/>
    </row>
    <row r="44" spans="2:11" customFormat="1" ht="15" customHeight="1">
      <c r="B44" s="196"/>
      <c r="C44" s="197"/>
      <c r="D44" s="195"/>
      <c r="E44" s="198" t="s">
        <v>624</v>
      </c>
      <c r="F44" s="195"/>
      <c r="G44" s="316" t="s">
        <v>625</v>
      </c>
      <c r="H44" s="316"/>
      <c r="I44" s="316"/>
      <c r="J44" s="316"/>
      <c r="K44" s="193"/>
    </row>
    <row r="45" spans="2:11" customFormat="1" ht="15" customHeight="1">
      <c r="B45" s="196"/>
      <c r="C45" s="197"/>
      <c r="D45" s="195"/>
      <c r="E45" s="198" t="s">
        <v>128</v>
      </c>
      <c r="F45" s="195"/>
      <c r="G45" s="316" t="s">
        <v>626</v>
      </c>
      <c r="H45" s="316"/>
      <c r="I45" s="316"/>
      <c r="J45" s="316"/>
      <c r="K45" s="193"/>
    </row>
    <row r="46" spans="2:11" customFormat="1" ht="12.75" customHeight="1">
      <c r="B46" s="196"/>
      <c r="C46" s="197"/>
      <c r="D46" s="195"/>
      <c r="E46" s="195"/>
      <c r="F46" s="195"/>
      <c r="G46" s="195"/>
      <c r="H46" s="195"/>
      <c r="I46" s="195"/>
      <c r="J46" s="195"/>
      <c r="K46" s="193"/>
    </row>
    <row r="47" spans="2:11" customFormat="1" ht="15" customHeight="1">
      <c r="B47" s="196"/>
      <c r="C47" s="197"/>
      <c r="D47" s="316" t="s">
        <v>627</v>
      </c>
      <c r="E47" s="316"/>
      <c r="F47" s="316"/>
      <c r="G47" s="316"/>
      <c r="H47" s="316"/>
      <c r="I47" s="316"/>
      <c r="J47" s="316"/>
      <c r="K47" s="193"/>
    </row>
    <row r="48" spans="2:11" customFormat="1" ht="15" customHeight="1">
      <c r="B48" s="196"/>
      <c r="C48" s="197"/>
      <c r="D48" s="197"/>
      <c r="E48" s="316" t="s">
        <v>628</v>
      </c>
      <c r="F48" s="316"/>
      <c r="G48" s="316"/>
      <c r="H48" s="316"/>
      <c r="I48" s="316"/>
      <c r="J48" s="316"/>
      <c r="K48" s="193"/>
    </row>
    <row r="49" spans="2:11" customFormat="1" ht="15" customHeight="1">
      <c r="B49" s="196"/>
      <c r="C49" s="197"/>
      <c r="D49" s="197"/>
      <c r="E49" s="316" t="s">
        <v>629</v>
      </c>
      <c r="F49" s="316"/>
      <c r="G49" s="316"/>
      <c r="H49" s="316"/>
      <c r="I49" s="316"/>
      <c r="J49" s="316"/>
      <c r="K49" s="193"/>
    </row>
    <row r="50" spans="2:11" customFormat="1" ht="15" customHeight="1">
      <c r="B50" s="196"/>
      <c r="C50" s="197"/>
      <c r="D50" s="197"/>
      <c r="E50" s="316" t="s">
        <v>630</v>
      </c>
      <c r="F50" s="316"/>
      <c r="G50" s="316"/>
      <c r="H50" s="316"/>
      <c r="I50" s="316"/>
      <c r="J50" s="316"/>
      <c r="K50" s="193"/>
    </row>
    <row r="51" spans="2:11" customFormat="1" ht="15" customHeight="1">
      <c r="B51" s="196"/>
      <c r="C51" s="197"/>
      <c r="D51" s="316" t="s">
        <v>631</v>
      </c>
      <c r="E51" s="316"/>
      <c r="F51" s="316"/>
      <c r="G51" s="316"/>
      <c r="H51" s="316"/>
      <c r="I51" s="316"/>
      <c r="J51" s="316"/>
      <c r="K51" s="193"/>
    </row>
    <row r="52" spans="2:11" customFormat="1" ht="25.5" customHeight="1">
      <c r="B52" s="192"/>
      <c r="C52" s="317" t="s">
        <v>632</v>
      </c>
      <c r="D52" s="317"/>
      <c r="E52" s="317"/>
      <c r="F52" s="317"/>
      <c r="G52" s="317"/>
      <c r="H52" s="317"/>
      <c r="I52" s="317"/>
      <c r="J52" s="317"/>
      <c r="K52" s="193"/>
    </row>
    <row r="53" spans="2:11" customFormat="1" ht="5.25" customHeight="1">
      <c r="B53" s="192"/>
      <c r="C53" s="194"/>
      <c r="D53" s="194"/>
      <c r="E53" s="194"/>
      <c r="F53" s="194"/>
      <c r="G53" s="194"/>
      <c r="H53" s="194"/>
      <c r="I53" s="194"/>
      <c r="J53" s="194"/>
      <c r="K53" s="193"/>
    </row>
    <row r="54" spans="2:11" customFormat="1" ht="15" customHeight="1">
      <c r="B54" s="192"/>
      <c r="C54" s="316" t="s">
        <v>633</v>
      </c>
      <c r="D54" s="316"/>
      <c r="E54" s="316"/>
      <c r="F54" s="316"/>
      <c r="G54" s="316"/>
      <c r="H54" s="316"/>
      <c r="I54" s="316"/>
      <c r="J54" s="316"/>
      <c r="K54" s="193"/>
    </row>
    <row r="55" spans="2:11" customFormat="1" ht="15" customHeight="1">
      <c r="B55" s="192"/>
      <c r="C55" s="316" t="s">
        <v>634</v>
      </c>
      <c r="D55" s="316"/>
      <c r="E55" s="316"/>
      <c r="F55" s="316"/>
      <c r="G55" s="316"/>
      <c r="H55" s="316"/>
      <c r="I55" s="316"/>
      <c r="J55" s="316"/>
      <c r="K55" s="193"/>
    </row>
    <row r="56" spans="2:11" customFormat="1" ht="12.75" customHeight="1">
      <c r="B56" s="192"/>
      <c r="C56" s="195"/>
      <c r="D56" s="195"/>
      <c r="E56" s="195"/>
      <c r="F56" s="195"/>
      <c r="G56" s="195"/>
      <c r="H56" s="195"/>
      <c r="I56" s="195"/>
      <c r="J56" s="195"/>
      <c r="K56" s="193"/>
    </row>
    <row r="57" spans="2:11" customFormat="1" ht="15" customHeight="1">
      <c r="B57" s="192"/>
      <c r="C57" s="316" t="s">
        <v>635</v>
      </c>
      <c r="D57" s="316"/>
      <c r="E57" s="316"/>
      <c r="F57" s="316"/>
      <c r="G57" s="316"/>
      <c r="H57" s="316"/>
      <c r="I57" s="316"/>
      <c r="J57" s="316"/>
      <c r="K57" s="193"/>
    </row>
    <row r="58" spans="2:11" customFormat="1" ht="15" customHeight="1">
      <c r="B58" s="192"/>
      <c r="C58" s="197"/>
      <c r="D58" s="316" t="s">
        <v>636</v>
      </c>
      <c r="E58" s="316"/>
      <c r="F58" s="316"/>
      <c r="G58" s="316"/>
      <c r="H58" s="316"/>
      <c r="I58" s="316"/>
      <c r="J58" s="316"/>
      <c r="K58" s="193"/>
    </row>
    <row r="59" spans="2:11" customFormat="1" ht="15" customHeight="1">
      <c r="B59" s="192"/>
      <c r="C59" s="197"/>
      <c r="D59" s="316" t="s">
        <v>637</v>
      </c>
      <c r="E59" s="316"/>
      <c r="F59" s="316"/>
      <c r="G59" s="316"/>
      <c r="H59" s="316"/>
      <c r="I59" s="316"/>
      <c r="J59" s="316"/>
      <c r="K59" s="193"/>
    </row>
    <row r="60" spans="2:11" customFormat="1" ht="15" customHeight="1">
      <c r="B60" s="192"/>
      <c r="C60" s="197"/>
      <c r="D60" s="316" t="s">
        <v>638</v>
      </c>
      <c r="E60" s="316"/>
      <c r="F60" s="316"/>
      <c r="G60" s="316"/>
      <c r="H60" s="316"/>
      <c r="I60" s="316"/>
      <c r="J60" s="316"/>
      <c r="K60" s="193"/>
    </row>
    <row r="61" spans="2:11" customFormat="1" ht="15" customHeight="1">
      <c r="B61" s="192"/>
      <c r="C61" s="197"/>
      <c r="D61" s="316" t="s">
        <v>639</v>
      </c>
      <c r="E61" s="316"/>
      <c r="F61" s="316"/>
      <c r="G61" s="316"/>
      <c r="H61" s="316"/>
      <c r="I61" s="316"/>
      <c r="J61" s="316"/>
      <c r="K61" s="193"/>
    </row>
    <row r="62" spans="2:11" customFormat="1" ht="15" customHeight="1">
      <c r="B62" s="192"/>
      <c r="C62" s="197"/>
      <c r="D62" s="319" t="s">
        <v>640</v>
      </c>
      <c r="E62" s="319"/>
      <c r="F62" s="319"/>
      <c r="G62" s="319"/>
      <c r="H62" s="319"/>
      <c r="I62" s="319"/>
      <c r="J62" s="319"/>
      <c r="K62" s="193"/>
    </row>
    <row r="63" spans="2:11" customFormat="1" ht="15" customHeight="1">
      <c r="B63" s="192"/>
      <c r="C63" s="197"/>
      <c r="D63" s="316" t="s">
        <v>641</v>
      </c>
      <c r="E63" s="316"/>
      <c r="F63" s="316"/>
      <c r="G63" s="316"/>
      <c r="H63" s="316"/>
      <c r="I63" s="316"/>
      <c r="J63" s="316"/>
      <c r="K63" s="193"/>
    </row>
    <row r="64" spans="2:11" customFormat="1" ht="12.75" customHeight="1">
      <c r="B64" s="192"/>
      <c r="C64" s="197"/>
      <c r="D64" s="197"/>
      <c r="E64" s="200"/>
      <c r="F64" s="197"/>
      <c r="G64" s="197"/>
      <c r="H64" s="197"/>
      <c r="I64" s="197"/>
      <c r="J64" s="197"/>
      <c r="K64" s="193"/>
    </row>
    <row r="65" spans="2:11" customFormat="1" ht="15" customHeight="1">
      <c r="B65" s="192"/>
      <c r="C65" s="197"/>
      <c r="D65" s="316" t="s">
        <v>642</v>
      </c>
      <c r="E65" s="316"/>
      <c r="F65" s="316"/>
      <c r="G65" s="316"/>
      <c r="H65" s="316"/>
      <c r="I65" s="316"/>
      <c r="J65" s="316"/>
      <c r="K65" s="193"/>
    </row>
    <row r="66" spans="2:11" customFormat="1" ht="15" customHeight="1">
      <c r="B66" s="192"/>
      <c r="C66" s="197"/>
      <c r="D66" s="319" t="s">
        <v>643</v>
      </c>
      <c r="E66" s="319"/>
      <c r="F66" s="319"/>
      <c r="G66" s="319"/>
      <c r="H66" s="319"/>
      <c r="I66" s="319"/>
      <c r="J66" s="319"/>
      <c r="K66" s="193"/>
    </row>
    <row r="67" spans="2:11" customFormat="1" ht="15" customHeight="1">
      <c r="B67" s="192"/>
      <c r="C67" s="197"/>
      <c r="D67" s="316" t="s">
        <v>644</v>
      </c>
      <c r="E67" s="316"/>
      <c r="F67" s="316"/>
      <c r="G67" s="316"/>
      <c r="H67" s="316"/>
      <c r="I67" s="316"/>
      <c r="J67" s="316"/>
      <c r="K67" s="193"/>
    </row>
    <row r="68" spans="2:11" customFormat="1" ht="15" customHeight="1">
      <c r="B68" s="192"/>
      <c r="C68" s="197"/>
      <c r="D68" s="316" t="s">
        <v>645</v>
      </c>
      <c r="E68" s="316"/>
      <c r="F68" s="316"/>
      <c r="G68" s="316"/>
      <c r="H68" s="316"/>
      <c r="I68" s="316"/>
      <c r="J68" s="316"/>
      <c r="K68" s="193"/>
    </row>
    <row r="69" spans="2:11" customFormat="1" ht="15" customHeight="1">
      <c r="B69" s="192"/>
      <c r="C69" s="197"/>
      <c r="D69" s="316" t="s">
        <v>646</v>
      </c>
      <c r="E69" s="316"/>
      <c r="F69" s="316"/>
      <c r="G69" s="316"/>
      <c r="H69" s="316"/>
      <c r="I69" s="316"/>
      <c r="J69" s="316"/>
      <c r="K69" s="193"/>
    </row>
    <row r="70" spans="2:11" customFormat="1" ht="15" customHeight="1">
      <c r="B70" s="192"/>
      <c r="C70" s="197"/>
      <c r="D70" s="316" t="s">
        <v>647</v>
      </c>
      <c r="E70" s="316"/>
      <c r="F70" s="316"/>
      <c r="G70" s="316"/>
      <c r="H70" s="316"/>
      <c r="I70" s="316"/>
      <c r="J70" s="316"/>
      <c r="K70" s="193"/>
    </row>
    <row r="71" spans="2:11" customFormat="1" ht="12.75" customHeight="1">
      <c r="B71" s="201"/>
      <c r="C71" s="202"/>
      <c r="D71" s="202"/>
      <c r="E71" s="202"/>
      <c r="F71" s="202"/>
      <c r="G71" s="202"/>
      <c r="H71" s="202"/>
      <c r="I71" s="202"/>
      <c r="J71" s="202"/>
      <c r="K71" s="203"/>
    </row>
    <row r="72" spans="2:11" customFormat="1" ht="18.75" customHeight="1">
      <c r="B72" s="204"/>
      <c r="C72" s="204"/>
      <c r="D72" s="204"/>
      <c r="E72" s="204"/>
      <c r="F72" s="204"/>
      <c r="G72" s="204"/>
      <c r="H72" s="204"/>
      <c r="I72" s="204"/>
      <c r="J72" s="204"/>
      <c r="K72" s="205"/>
    </row>
    <row r="73" spans="2:11" customFormat="1" ht="18.75" customHeight="1">
      <c r="B73" s="205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2:11" customFormat="1" ht="7.5" customHeight="1">
      <c r="B74" s="206"/>
      <c r="C74" s="207"/>
      <c r="D74" s="207"/>
      <c r="E74" s="207"/>
      <c r="F74" s="207"/>
      <c r="G74" s="207"/>
      <c r="H74" s="207"/>
      <c r="I74" s="207"/>
      <c r="J74" s="207"/>
      <c r="K74" s="208"/>
    </row>
    <row r="75" spans="2:11" customFormat="1" ht="45" customHeight="1">
      <c r="B75" s="209"/>
      <c r="C75" s="320" t="s">
        <v>648</v>
      </c>
      <c r="D75" s="320"/>
      <c r="E75" s="320"/>
      <c r="F75" s="320"/>
      <c r="G75" s="320"/>
      <c r="H75" s="320"/>
      <c r="I75" s="320"/>
      <c r="J75" s="320"/>
      <c r="K75" s="210"/>
    </row>
    <row r="76" spans="2:11" customFormat="1" ht="17.25" customHeight="1">
      <c r="B76" s="209"/>
      <c r="C76" s="211" t="s">
        <v>649</v>
      </c>
      <c r="D76" s="211"/>
      <c r="E76" s="211"/>
      <c r="F76" s="211" t="s">
        <v>650</v>
      </c>
      <c r="G76" s="212"/>
      <c r="H76" s="211" t="s">
        <v>58</v>
      </c>
      <c r="I76" s="211" t="s">
        <v>61</v>
      </c>
      <c r="J76" s="211" t="s">
        <v>651</v>
      </c>
      <c r="K76" s="210"/>
    </row>
    <row r="77" spans="2:11" customFormat="1" ht="17.25" customHeight="1">
      <c r="B77" s="209"/>
      <c r="C77" s="213" t="s">
        <v>652</v>
      </c>
      <c r="D77" s="213"/>
      <c r="E77" s="213"/>
      <c r="F77" s="214" t="s">
        <v>653</v>
      </c>
      <c r="G77" s="215"/>
      <c r="H77" s="213"/>
      <c r="I77" s="213"/>
      <c r="J77" s="213" t="s">
        <v>654</v>
      </c>
      <c r="K77" s="210"/>
    </row>
    <row r="78" spans="2:11" customFormat="1" ht="5.25" customHeight="1">
      <c r="B78" s="209"/>
      <c r="C78" s="216"/>
      <c r="D78" s="216"/>
      <c r="E78" s="216"/>
      <c r="F78" s="216"/>
      <c r="G78" s="217"/>
      <c r="H78" s="216"/>
      <c r="I78" s="216"/>
      <c r="J78" s="216"/>
      <c r="K78" s="210"/>
    </row>
    <row r="79" spans="2:11" customFormat="1" ht="15" customHeight="1">
      <c r="B79" s="209"/>
      <c r="C79" s="198" t="s">
        <v>57</v>
      </c>
      <c r="D79" s="218"/>
      <c r="E79" s="218"/>
      <c r="F79" s="219" t="s">
        <v>655</v>
      </c>
      <c r="G79" s="220"/>
      <c r="H79" s="198" t="s">
        <v>656</v>
      </c>
      <c r="I79" s="198" t="s">
        <v>657</v>
      </c>
      <c r="J79" s="198">
        <v>20</v>
      </c>
      <c r="K79" s="210"/>
    </row>
    <row r="80" spans="2:11" customFormat="1" ht="15" customHeight="1">
      <c r="B80" s="209"/>
      <c r="C80" s="198" t="s">
        <v>658</v>
      </c>
      <c r="D80" s="198"/>
      <c r="E80" s="198"/>
      <c r="F80" s="219" t="s">
        <v>655</v>
      </c>
      <c r="G80" s="220"/>
      <c r="H80" s="198" t="s">
        <v>659</v>
      </c>
      <c r="I80" s="198" t="s">
        <v>657</v>
      </c>
      <c r="J80" s="198">
        <v>120</v>
      </c>
      <c r="K80" s="210"/>
    </row>
    <row r="81" spans="2:11" customFormat="1" ht="15" customHeight="1">
      <c r="B81" s="221"/>
      <c r="C81" s="198" t="s">
        <v>660</v>
      </c>
      <c r="D81" s="198"/>
      <c r="E81" s="198"/>
      <c r="F81" s="219" t="s">
        <v>661</v>
      </c>
      <c r="G81" s="220"/>
      <c r="H81" s="198" t="s">
        <v>662</v>
      </c>
      <c r="I81" s="198" t="s">
        <v>657</v>
      </c>
      <c r="J81" s="198">
        <v>50</v>
      </c>
      <c r="K81" s="210"/>
    </row>
    <row r="82" spans="2:11" customFormat="1" ht="15" customHeight="1">
      <c r="B82" s="221"/>
      <c r="C82" s="198" t="s">
        <v>663</v>
      </c>
      <c r="D82" s="198"/>
      <c r="E82" s="198"/>
      <c r="F82" s="219" t="s">
        <v>655</v>
      </c>
      <c r="G82" s="220"/>
      <c r="H82" s="198" t="s">
        <v>664</v>
      </c>
      <c r="I82" s="198" t="s">
        <v>665</v>
      </c>
      <c r="J82" s="198"/>
      <c r="K82" s="210"/>
    </row>
    <row r="83" spans="2:11" customFormat="1" ht="15" customHeight="1">
      <c r="B83" s="221"/>
      <c r="C83" s="198" t="s">
        <v>666</v>
      </c>
      <c r="D83" s="198"/>
      <c r="E83" s="198"/>
      <c r="F83" s="219" t="s">
        <v>661</v>
      </c>
      <c r="G83" s="198"/>
      <c r="H83" s="198" t="s">
        <v>667</v>
      </c>
      <c r="I83" s="198" t="s">
        <v>657</v>
      </c>
      <c r="J83" s="198">
        <v>15</v>
      </c>
      <c r="K83" s="210"/>
    </row>
    <row r="84" spans="2:11" customFormat="1" ht="15" customHeight="1">
      <c r="B84" s="221"/>
      <c r="C84" s="198" t="s">
        <v>668</v>
      </c>
      <c r="D84" s="198"/>
      <c r="E84" s="198"/>
      <c r="F84" s="219" t="s">
        <v>661</v>
      </c>
      <c r="G84" s="198"/>
      <c r="H84" s="198" t="s">
        <v>669</v>
      </c>
      <c r="I84" s="198" t="s">
        <v>657</v>
      </c>
      <c r="J84" s="198">
        <v>15</v>
      </c>
      <c r="K84" s="210"/>
    </row>
    <row r="85" spans="2:11" customFormat="1" ht="15" customHeight="1">
      <c r="B85" s="221"/>
      <c r="C85" s="198" t="s">
        <v>670</v>
      </c>
      <c r="D85" s="198"/>
      <c r="E85" s="198"/>
      <c r="F85" s="219" t="s">
        <v>661</v>
      </c>
      <c r="G85" s="198"/>
      <c r="H85" s="198" t="s">
        <v>671</v>
      </c>
      <c r="I85" s="198" t="s">
        <v>657</v>
      </c>
      <c r="J85" s="198">
        <v>20</v>
      </c>
      <c r="K85" s="210"/>
    </row>
    <row r="86" spans="2:11" customFormat="1" ht="15" customHeight="1">
      <c r="B86" s="221"/>
      <c r="C86" s="198" t="s">
        <v>672</v>
      </c>
      <c r="D86" s="198"/>
      <c r="E86" s="198"/>
      <c r="F86" s="219" t="s">
        <v>661</v>
      </c>
      <c r="G86" s="198"/>
      <c r="H86" s="198" t="s">
        <v>673</v>
      </c>
      <c r="I86" s="198" t="s">
        <v>657</v>
      </c>
      <c r="J86" s="198">
        <v>20</v>
      </c>
      <c r="K86" s="210"/>
    </row>
    <row r="87" spans="2:11" customFormat="1" ht="15" customHeight="1">
      <c r="B87" s="221"/>
      <c r="C87" s="198" t="s">
        <v>674</v>
      </c>
      <c r="D87" s="198"/>
      <c r="E87" s="198"/>
      <c r="F87" s="219" t="s">
        <v>661</v>
      </c>
      <c r="G87" s="220"/>
      <c r="H87" s="198" t="s">
        <v>675</v>
      </c>
      <c r="I87" s="198" t="s">
        <v>657</v>
      </c>
      <c r="J87" s="198">
        <v>50</v>
      </c>
      <c r="K87" s="210"/>
    </row>
    <row r="88" spans="2:11" customFormat="1" ht="15" customHeight="1">
      <c r="B88" s="221"/>
      <c r="C88" s="198" t="s">
        <v>676</v>
      </c>
      <c r="D88" s="198"/>
      <c r="E88" s="198"/>
      <c r="F88" s="219" t="s">
        <v>661</v>
      </c>
      <c r="G88" s="220"/>
      <c r="H88" s="198" t="s">
        <v>677</v>
      </c>
      <c r="I88" s="198" t="s">
        <v>657</v>
      </c>
      <c r="J88" s="198">
        <v>20</v>
      </c>
      <c r="K88" s="210"/>
    </row>
    <row r="89" spans="2:11" customFormat="1" ht="15" customHeight="1">
      <c r="B89" s="221"/>
      <c r="C89" s="198" t="s">
        <v>678</v>
      </c>
      <c r="D89" s="198"/>
      <c r="E89" s="198"/>
      <c r="F89" s="219" t="s">
        <v>661</v>
      </c>
      <c r="G89" s="220"/>
      <c r="H89" s="198" t="s">
        <v>679</v>
      </c>
      <c r="I89" s="198" t="s">
        <v>657</v>
      </c>
      <c r="J89" s="198">
        <v>20</v>
      </c>
      <c r="K89" s="210"/>
    </row>
    <row r="90" spans="2:11" customFormat="1" ht="15" customHeight="1">
      <c r="B90" s="221"/>
      <c r="C90" s="198" t="s">
        <v>680</v>
      </c>
      <c r="D90" s="198"/>
      <c r="E90" s="198"/>
      <c r="F90" s="219" t="s">
        <v>661</v>
      </c>
      <c r="G90" s="220"/>
      <c r="H90" s="198" t="s">
        <v>681</v>
      </c>
      <c r="I90" s="198" t="s">
        <v>657</v>
      </c>
      <c r="J90" s="198">
        <v>50</v>
      </c>
      <c r="K90" s="210"/>
    </row>
    <row r="91" spans="2:11" customFormat="1" ht="15" customHeight="1">
      <c r="B91" s="221"/>
      <c r="C91" s="198" t="s">
        <v>682</v>
      </c>
      <c r="D91" s="198"/>
      <c r="E91" s="198"/>
      <c r="F91" s="219" t="s">
        <v>661</v>
      </c>
      <c r="G91" s="220"/>
      <c r="H91" s="198" t="s">
        <v>682</v>
      </c>
      <c r="I91" s="198" t="s">
        <v>657</v>
      </c>
      <c r="J91" s="198">
        <v>50</v>
      </c>
      <c r="K91" s="210"/>
    </row>
    <row r="92" spans="2:11" customFormat="1" ht="15" customHeight="1">
      <c r="B92" s="221"/>
      <c r="C92" s="198" t="s">
        <v>683</v>
      </c>
      <c r="D92" s="198"/>
      <c r="E92" s="198"/>
      <c r="F92" s="219" t="s">
        <v>661</v>
      </c>
      <c r="G92" s="220"/>
      <c r="H92" s="198" t="s">
        <v>684</v>
      </c>
      <c r="I92" s="198" t="s">
        <v>657</v>
      </c>
      <c r="J92" s="198">
        <v>255</v>
      </c>
      <c r="K92" s="210"/>
    </row>
    <row r="93" spans="2:11" customFormat="1" ht="15" customHeight="1">
      <c r="B93" s="221"/>
      <c r="C93" s="198" t="s">
        <v>685</v>
      </c>
      <c r="D93" s="198"/>
      <c r="E93" s="198"/>
      <c r="F93" s="219" t="s">
        <v>655</v>
      </c>
      <c r="G93" s="220"/>
      <c r="H93" s="198" t="s">
        <v>686</v>
      </c>
      <c r="I93" s="198" t="s">
        <v>687</v>
      </c>
      <c r="J93" s="198"/>
      <c r="K93" s="210"/>
    </row>
    <row r="94" spans="2:11" customFormat="1" ht="15" customHeight="1">
      <c r="B94" s="221"/>
      <c r="C94" s="198" t="s">
        <v>688</v>
      </c>
      <c r="D94" s="198"/>
      <c r="E94" s="198"/>
      <c r="F94" s="219" t="s">
        <v>655</v>
      </c>
      <c r="G94" s="220"/>
      <c r="H94" s="198" t="s">
        <v>689</v>
      </c>
      <c r="I94" s="198" t="s">
        <v>690</v>
      </c>
      <c r="J94" s="198"/>
      <c r="K94" s="210"/>
    </row>
    <row r="95" spans="2:11" customFormat="1" ht="15" customHeight="1">
      <c r="B95" s="221"/>
      <c r="C95" s="198" t="s">
        <v>691</v>
      </c>
      <c r="D95" s="198"/>
      <c r="E95" s="198"/>
      <c r="F95" s="219" t="s">
        <v>655</v>
      </c>
      <c r="G95" s="220"/>
      <c r="H95" s="198" t="s">
        <v>691</v>
      </c>
      <c r="I95" s="198" t="s">
        <v>690</v>
      </c>
      <c r="J95" s="198"/>
      <c r="K95" s="210"/>
    </row>
    <row r="96" spans="2:11" customFormat="1" ht="15" customHeight="1">
      <c r="B96" s="221"/>
      <c r="C96" s="198" t="s">
        <v>42</v>
      </c>
      <c r="D96" s="198"/>
      <c r="E96" s="198"/>
      <c r="F96" s="219" t="s">
        <v>655</v>
      </c>
      <c r="G96" s="220"/>
      <c r="H96" s="198" t="s">
        <v>692</v>
      </c>
      <c r="I96" s="198" t="s">
        <v>690</v>
      </c>
      <c r="J96" s="198"/>
      <c r="K96" s="210"/>
    </row>
    <row r="97" spans="2:11" customFormat="1" ht="15" customHeight="1">
      <c r="B97" s="221"/>
      <c r="C97" s="198" t="s">
        <v>52</v>
      </c>
      <c r="D97" s="198"/>
      <c r="E97" s="198"/>
      <c r="F97" s="219" t="s">
        <v>655</v>
      </c>
      <c r="G97" s="220"/>
      <c r="H97" s="198" t="s">
        <v>693</v>
      </c>
      <c r="I97" s="198" t="s">
        <v>690</v>
      </c>
      <c r="J97" s="198"/>
      <c r="K97" s="210"/>
    </row>
    <row r="98" spans="2:11" customFormat="1" ht="15" customHeight="1">
      <c r="B98" s="222"/>
      <c r="C98" s="223"/>
      <c r="D98" s="223"/>
      <c r="E98" s="223"/>
      <c r="F98" s="223"/>
      <c r="G98" s="223"/>
      <c r="H98" s="223"/>
      <c r="I98" s="223"/>
      <c r="J98" s="223"/>
      <c r="K98" s="224"/>
    </row>
    <row r="99" spans="2:11" customFormat="1" ht="18.75" customHeight="1">
      <c r="B99" s="225"/>
      <c r="C99" s="226"/>
      <c r="D99" s="226"/>
      <c r="E99" s="226"/>
      <c r="F99" s="226"/>
      <c r="G99" s="226"/>
      <c r="H99" s="226"/>
      <c r="I99" s="226"/>
      <c r="J99" s="226"/>
      <c r="K99" s="225"/>
    </row>
    <row r="100" spans="2:11" customFormat="1" ht="18.75" customHeight="1">
      <c r="B100" s="205"/>
      <c r="C100" s="205"/>
      <c r="D100" s="205"/>
      <c r="E100" s="205"/>
      <c r="F100" s="205"/>
      <c r="G100" s="205"/>
      <c r="H100" s="205"/>
      <c r="I100" s="205"/>
      <c r="J100" s="205"/>
      <c r="K100" s="205"/>
    </row>
    <row r="101" spans="2:11" customFormat="1" ht="7.5" customHeight="1">
      <c r="B101" s="206"/>
      <c r="C101" s="207"/>
      <c r="D101" s="207"/>
      <c r="E101" s="207"/>
      <c r="F101" s="207"/>
      <c r="G101" s="207"/>
      <c r="H101" s="207"/>
      <c r="I101" s="207"/>
      <c r="J101" s="207"/>
      <c r="K101" s="208"/>
    </row>
    <row r="102" spans="2:11" customFormat="1" ht="45" customHeight="1">
      <c r="B102" s="209"/>
      <c r="C102" s="320" t="s">
        <v>694</v>
      </c>
      <c r="D102" s="320"/>
      <c r="E102" s="320"/>
      <c r="F102" s="320"/>
      <c r="G102" s="320"/>
      <c r="H102" s="320"/>
      <c r="I102" s="320"/>
      <c r="J102" s="320"/>
      <c r="K102" s="210"/>
    </row>
    <row r="103" spans="2:11" customFormat="1" ht="17.25" customHeight="1">
      <c r="B103" s="209"/>
      <c r="C103" s="211" t="s">
        <v>649</v>
      </c>
      <c r="D103" s="211"/>
      <c r="E103" s="211"/>
      <c r="F103" s="211" t="s">
        <v>650</v>
      </c>
      <c r="G103" s="212"/>
      <c r="H103" s="211" t="s">
        <v>58</v>
      </c>
      <c r="I103" s="211" t="s">
        <v>61</v>
      </c>
      <c r="J103" s="211" t="s">
        <v>651</v>
      </c>
      <c r="K103" s="210"/>
    </row>
    <row r="104" spans="2:11" customFormat="1" ht="17.25" customHeight="1">
      <c r="B104" s="209"/>
      <c r="C104" s="213" t="s">
        <v>652</v>
      </c>
      <c r="D104" s="213"/>
      <c r="E104" s="213"/>
      <c r="F104" s="214" t="s">
        <v>653</v>
      </c>
      <c r="G104" s="215"/>
      <c r="H104" s="213"/>
      <c r="I104" s="213"/>
      <c r="J104" s="213" t="s">
        <v>654</v>
      </c>
      <c r="K104" s="210"/>
    </row>
    <row r="105" spans="2:11" customFormat="1" ht="5.25" customHeight="1">
      <c r="B105" s="209"/>
      <c r="C105" s="211"/>
      <c r="D105" s="211"/>
      <c r="E105" s="211"/>
      <c r="F105" s="211"/>
      <c r="G105" s="227"/>
      <c r="H105" s="211"/>
      <c r="I105" s="211"/>
      <c r="J105" s="211"/>
      <c r="K105" s="210"/>
    </row>
    <row r="106" spans="2:11" customFormat="1" ht="15" customHeight="1">
      <c r="B106" s="209"/>
      <c r="C106" s="198" t="s">
        <v>57</v>
      </c>
      <c r="D106" s="218"/>
      <c r="E106" s="218"/>
      <c r="F106" s="219" t="s">
        <v>655</v>
      </c>
      <c r="G106" s="198"/>
      <c r="H106" s="198" t="s">
        <v>695</v>
      </c>
      <c r="I106" s="198" t="s">
        <v>657</v>
      </c>
      <c r="J106" s="198">
        <v>20</v>
      </c>
      <c r="K106" s="210"/>
    </row>
    <row r="107" spans="2:11" customFormat="1" ht="15" customHeight="1">
      <c r="B107" s="209"/>
      <c r="C107" s="198" t="s">
        <v>658</v>
      </c>
      <c r="D107" s="198"/>
      <c r="E107" s="198"/>
      <c r="F107" s="219" t="s">
        <v>655</v>
      </c>
      <c r="G107" s="198"/>
      <c r="H107" s="198" t="s">
        <v>695</v>
      </c>
      <c r="I107" s="198" t="s">
        <v>657</v>
      </c>
      <c r="J107" s="198">
        <v>120</v>
      </c>
      <c r="K107" s="210"/>
    </row>
    <row r="108" spans="2:11" customFormat="1" ht="15" customHeight="1">
      <c r="B108" s="221"/>
      <c r="C108" s="198" t="s">
        <v>660</v>
      </c>
      <c r="D108" s="198"/>
      <c r="E108" s="198"/>
      <c r="F108" s="219" t="s">
        <v>661</v>
      </c>
      <c r="G108" s="198"/>
      <c r="H108" s="198" t="s">
        <v>695</v>
      </c>
      <c r="I108" s="198" t="s">
        <v>657</v>
      </c>
      <c r="J108" s="198">
        <v>50</v>
      </c>
      <c r="K108" s="210"/>
    </row>
    <row r="109" spans="2:11" customFormat="1" ht="15" customHeight="1">
      <c r="B109" s="221"/>
      <c r="C109" s="198" t="s">
        <v>663</v>
      </c>
      <c r="D109" s="198"/>
      <c r="E109" s="198"/>
      <c r="F109" s="219" t="s">
        <v>655</v>
      </c>
      <c r="G109" s="198"/>
      <c r="H109" s="198" t="s">
        <v>695</v>
      </c>
      <c r="I109" s="198" t="s">
        <v>665</v>
      </c>
      <c r="J109" s="198"/>
      <c r="K109" s="210"/>
    </row>
    <row r="110" spans="2:11" customFormat="1" ht="15" customHeight="1">
      <c r="B110" s="221"/>
      <c r="C110" s="198" t="s">
        <v>674</v>
      </c>
      <c r="D110" s="198"/>
      <c r="E110" s="198"/>
      <c r="F110" s="219" t="s">
        <v>661</v>
      </c>
      <c r="G110" s="198"/>
      <c r="H110" s="198" t="s">
        <v>695</v>
      </c>
      <c r="I110" s="198" t="s">
        <v>657</v>
      </c>
      <c r="J110" s="198">
        <v>50</v>
      </c>
      <c r="K110" s="210"/>
    </row>
    <row r="111" spans="2:11" customFormat="1" ht="15" customHeight="1">
      <c r="B111" s="221"/>
      <c r="C111" s="198" t="s">
        <v>682</v>
      </c>
      <c r="D111" s="198"/>
      <c r="E111" s="198"/>
      <c r="F111" s="219" t="s">
        <v>661</v>
      </c>
      <c r="G111" s="198"/>
      <c r="H111" s="198" t="s">
        <v>695</v>
      </c>
      <c r="I111" s="198" t="s">
        <v>657</v>
      </c>
      <c r="J111" s="198">
        <v>50</v>
      </c>
      <c r="K111" s="210"/>
    </row>
    <row r="112" spans="2:11" customFormat="1" ht="15" customHeight="1">
      <c r="B112" s="221"/>
      <c r="C112" s="198" t="s">
        <v>680</v>
      </c>
      <c r="D112" s="198"/>
      <c r="E112" s="198"/>
      <c r="F112" s="219" t="s">
        <v>661</v>
      </c>
      <c r="G112" s="198"/>
      <c r="H112" s="198" t="s">
        <v>695</v>
      </c>
      <c r="I112" s="198" t="s">
        <v>657</v>
      </c>
      <c r="J112" s="198">
        <v>50</v>
      </c>
      <c r="K112" s="210"/>
    </row>
    <row r="113" spans="2:11" customFormat="1" ht="15" customHeight="1">
      <c r="B113" s="221"/>
      <c r="C113" s="198" t="s">
        <v>57</v>
      </c>
      <c r="D113" s="198"/>
      <c r="E113" s="198"/>
      <c r="F113" s="219" t="s">
        <v>655</v>
      </c>
      <c r="G113" s="198"/>
      <c r="H113" s="198" t="s">
        <v>696</v>
      </c>
      <c r="I113" s="198" t="s">
        <v>657</v>
      </c>
      <c r="J113" s="198">
        <v>20</v>
      </c>
      <c r="K113" s="210"/>
    </row>
    <row r="114" spans="2:11" customFormat="1" ht="15" customHeight="1">
      <c r="B114" s="221"/>
      <c r="C114" s="198" t="s">
        <v>697</v>
      </c>
      <c r="D114" s="198"/>
      <c r="E114" s="198"/>
      <c r="F114" s="219" t="s">
        <v>655</v>
      </c>
      <c r="G114" s="198"/>
      <c r="H114" s="198" t="s">
        <v>698</v>
      </c>
      <c r="I114" s="198" t="s">
        <v>657</v>
      </c>
      <c r="J114" s="198">
        <v>120</v>
      </c>
      <c r="K114" s="210"/>
    </row>
    <row r="115" spans="2:11" customFormat="1" ht="15" customHeight="1">
      <c r="B115" s="221"/>
      <c r="C115" s="198" t="s">
        <v>42</v>
      </c>
      <c r="D115" s="198"/>
      <c r="E115" s="198"/>
      <c r="F115" s="219" t="s">
        <v>655</v>
      </c>
      <c r="G115" s="198"/>
      <c r="H115" s="198" t="s">
        <v>699</v>
      </c>
      <c r="I115" s="198" t="s">
        <v>690</v>
      </c>
      <c r="J115" s="198"/>
      <c r="K115" s="210"/>
    </row>
    <row r="116" spans="2:11" customFormat="1" ht="15" customHeight="1">
      <c r="B116" s="221"/>
      <c r="C116" s="198" t="s">
        <v>52</v>
      </c>
      <c r="D116" s="198"/>
      <c r="E116" s="198"/>
      <c r="F116" s="219" t="s">
        <v>655</v>
      </c>
      <c r="G116" s="198"/>
      <c r="H116" s="198" t="s">
        <v>700</v>
      </c>
      <c r="I116" s="198" t="s">
        <v>690</v>
      </c>
      <c r="J116" s="198"/>
      <c r="K116" s="210"/>
    </row>
    <row r="117" spans="2:11" customFormat="1" ht="15" customHeight="1">
      <c r="B117" s="221"/>
      <c r="C117" s="198" t="s">
        <v>61</v>
      </c>
      <c r="D117" s="198"/>
      <c r="E117" s="198"/>
      <c r="F117" s="219" t="s">
        <v>655</v>
      </c>
      <c r="G117" s="198"/>
      <c r="H117" s="198" t="s">
        <v>701</v>
      </c>
      <c r="I117" s="198" t="s">
        <v>702</v>
      </c>
      <c r="J117" s="198"/>
      <c r="K117" s="210"/>
    </row>
    <row r="118" spans="2:11" customFormat="1" ht="15" customHeight="1">
      <c r="B118" s="222"/>
      <c r="C118" s="228"/>
      <c r="D118" s="228"/>
      <c r="E118" s="228"/>
      <c r="F118" s="228"/>
      <c r="G118" s="228"/>
      <c r="H118" s="228"/>
      <c r="I118" s="228"/>
      <c r="J118" s="228"/>
      <c r="K118" s="224"/>
    </row>
    <row r="119" spans="2:11" customFormat="1" ht="18.75" customHeight="1">
      <c r="B119" s="229"/>
      <c r="C119" s="230"/>
      <c r="D119" s="230"/>
      <c r="E119" s="230"/>
      <c r="F119" s="231"/>
      <c r="G119" s="230"/>
      <c r="H119" s="230"/>
      <c r="I119" s="230"/>
      <c r="J119" s="230"/>
      <c r="K119" s="229"/>
    </row>
    <row r="120" spans="2:11" customFormat="1" ht="18.75" customHeight="1">
      <c r="B120" s="205"/>
      <c r="C120" s="205"/>
      <c r="D120" s="205"/>
      <c r="E120" s="205"/>
      <c r="F120" s="205"/>
      <c r="G120" s="205"/>
      <c r="H120" s="205"/>
      <c r="I120" s="205"/>
      <c r="J120" s="205"/>
      <c r="K120" s="205"/>
    </row>
    <row r="121" spans="2:11" customFormat="1" ht="7.5" customHeight="1">
      <c r="B121" s="232"/>
      <c r="C121" s="233"/>
      <c r="D121" s="233"/>
      <c r="E121" s="233"/>
      <c r="F121" s="233"/>
      <c r="G121" s="233"/>
      <c r="H121" s="233"/>
      <c r="I121" s="233"/>
      <c r="J121" s="233"/>
      <c r="K121" s="234"/>
    </row>
    <row r="122" spans="2:11" customFormat="1" ht="45" customHeight="1">
      <c r="B122" s="235"/>
      <c r="C122" s="318" t="s">
        <v>703</v>
      </c>
      <c r="D122" s="318"/>
      <c r="E122" s="318"/>
      <c r="F122" s="318"/>
      <c r="G122" s="318"/>
      <c r="H122" s="318"/>
      <c r="I122" s="318"/>
      <c r="J122" s="318"/>
      <c r="K122" s="236"/>
    </row>
    <row r="123" spans="2:11" customFormat="1" ht="17.25" customHeight="1">
      <c r="B123" s="237"/>
      <c r="C123" s="211" t="s">
        <v>649</v>
      </c>
      <c r="D123" s="211"/>
      <c r="E123" s="211"/>
      <c r="F123" s="211" t="s">
        <v>650</v>
      </c>
      <c r="G123" s="212"/>
      <c r="H123" s="211" t="s">
        <v>58</v>
      </c>
      <c r="I123" s="211" t="s">
        <v>61</v>
      </c>
      <c r="J123" s="211" t="s">
        <v>651</v>
      </c>
      <c r="K123" s="238"/>
    </row>
    <row r="124" spans="2:11" customFormat="1" ht="17.25" customHeight="1">
      <c r="B124" s="237"/>
      <c r="C124" s="213" t="s">
        <v>652</v>
      </c>
      <c r="D124" s="213"/>
      <c r="E124" s="213"/>
      <c r="F124" s="214" t="s">
        <v>653</v>
      </c>
      <c r="G124" s="215"/>
      <c r="H124" s="213"/>
      <c r="I124" s="213"/>
      <c r="J124" s="213" t="s">
        <v>654</v>
      </c>
      <c r="K124" s="238"/>
    </row>
    <row r="125" spans="2:11" customFormat="1" ht="5.25" customHeight="1">
      <c r="B125" s="239"/>
      <c r="C125" s="216"/>
      <c r="D125" s="216"/>
      <c r="E125" s="216"/>
      <c r="F125" s="216"/>
      <c r="G125" s="240"/>
      <c r="H125" s="216"/>
      <c r="I125" s="216"/>
      <c r="J125" s="216"/>
      <c r="K125" s="241"/>
    </row>
    <row r="126" spans="2:11" customFormat="1" ht="15" customHeight="1">
      <c r="B126" s="239"/>
      <c r="C126" s="198" t="s">
        <v>658</v>
      </c>
      <c r="D126" s="218"/>
      <c r="E126" s="218"/>
      <c r="F126" s="219" t="s">
        <v>655</v>
      </c>
      <c r="G126" s="198"/>
      <c r="H126" s="198" t="s">
        <v>695</v>
      </c>
      <c r="I126" s="198" t="s">
        <v>657</v>
      </c>
      <c r="J126" s="198">
        <v>120</v>
      </c>
      <c r="K126" s="242"/>
    </row>
    <row r="127" spans="2:11" customFormat="1" ht="15" customHeight="1">
      <c r="B127" s="239"/>
      <c r="C127" s="198" t="s">
        <v>704</v>
      </c>
      <c r="D127" s="198"/>
      <c r="E127" s="198"/>
      <c r="F127" s="219" t="s">
        <v>655</v>
      </c>
      <c r="G127" s="198"/>
      <c r="H127" s="198" t="s">
        <v>705</v>
      </c>
      <c r="I127" s="198" t="s">
        <v>657</v>
      </c>
      <c r="J127" s="198" t="s">
        <v>706</v>
      </c>
      <c r="K127" s="242"/>
    </row>
    <row r="128" spans="2:11" customFormat="1" ht="15" customHeight="1">
      <c r="B128" s="239"/>
      <c r="C128" s="198" t="s">
        <v>89</v>
      </c>
      <c r="D128" s="198"/>
      <c r="E128" s="198"/>
      <c r="F128" s="219" t="s">
        <v>655</v>
      </c>
      <c r="G128" s="198"/>
      <c r="H128" s="198" t="s">
        <v>707</v>
      </c>
      <c r="I128" s="198" t="s">
        <v>657</v>
      </c>
      <c r="J128" s="198" t="s">
        <v>706</v>
      </c>
      <c r="K128" s="242"/>
    </row>
    <row r="129" spans="2:11" customFormat="1" ht="15" customHeight="1">
      <c r="B129" s="239"/>
      <c r="C129" s="198" t="s">
        <v>666</v>
      </c>
      <c r="D129" s="198"/>
      <c r="E129" s="198"/>
      <c r="F129" s="219" t="s">
        <v>661</v>
      </c>
      <c r="G129" s="198"/>
      <c r="H129" s="198" t="s">
        <v>667</v>
      </c>
      <c r="I129" s="198" t="s">
        <v>657</v>
      </c>
      <c r="J129" s="198">
        <v>15</v>
      </c>
      <c r="K129" s="242"/>
    </row>
    <row r="130" spans="2:11" customFormat="1" ht="15" customHeight="1">
      <c r="B130" s="239"/>
      <c r="C130" s="198" t="s">
        <v>668</v>
      </c>
      <c r="D130" s="198"/>
      <c r="E130" s="198"/>
      <c r="F130" s="219" t="s">
        <v>661</v>
      </c>
      <c r="G130" s="198"/>
      <c r="H130" s="198" t="s">
        <v>669</v>
      </c>
      <c r="I130" s="198" t="s">
        <v>657</v>
      </c>
      <c r="J130" s="198">
        <v>15</v>
      </c>
      <c r="K130" s="242"/>
    </row>
    <row r="131" spans="2:11" customFormat="1" ht="15" customHeight="1">
      <c r="B131" s="239"/>
      <c r="C131" s="198" t="s">
        <v>670</v>
      </c>
      <c r="D131" s="198"/>
      <c r="E131" s="198"/>
      <c r="F131" s="219" t="s">
        <v>661</v>
      </c>
      <c r="G131" s="198"/>
      <c r="H131" s="198" t="s">
        <v>671</v>
      </c>
      <c r="I131" s="198" t="s">
        <v>657</v>
      </c>
      <c r="J131" s="198">
        <v>20</v>
      </c>
      <c r="K131" s="242"/>
    </row>
    <row r="132" spans="2:11" customFormat="1" ht="15" customHeight="1">
      <c r="B132" s="239"/>
      <c r="C132" s="198" t="s">
        <v>672</v>
      </c>
      <c r="D132" s="198"/>
      <c r="E132" s="198"/>
      <c r="F132" s="219" t="s">
        <v>661</v>
      </c>
      <c r="G132" s="198"/>
      <c r="H132" s="198" t="s">
        <v>673</v>
      </c>
      <c r="I132" s="198" t="s">
        <v>657</v>
      </c>
      <c r="J132" s="198">
        <v>20</v>
      </c>
      <c r="K132" s="242"/>
    </row>
    <row r="133" spans="2:11" customFormat="1" ht="15" customHeight="1">
      <c r="B133" s="239"/>
      <c r="C133" s="198" t="s">
        <v>660</v>
      </c>
      <c r="D133" s="198"/>
      <c r="E133" s="198"/>
      <c r="F133" s="219" t="s">
        <v>661</v>
      </c>
      <c r="G133" s="198"/>
      <c r="H133" s="198" t="s">
        <v>695</v>
      </c>
      <c r="I133" s="198" t="s">
        <v>657</v>
      </c>
      <c r="J133" s="198">
        <v>50</v>
      </c>
      <c r="K133" s="242"/>
    </row>
    <row r="134" spans="2:11" customFormat="1" ht="15" customHeight="1">
      <c r="B134" s="239"/>
      <c r="C134" s="198" t="s">
        <v>674</v>
      </c>
      <c r="D134" s="198"/>
      <c r="E134" s="198"/>
      <c r="F134" s="219" t="s">
        <v>661</v>
      </c>
      <c r="G134" s="198"/>
      <c r="H134" s="198" t="s">
        <v>695</v>
      </c>
      <c r="I134" s="198" t="s">
        <v>657</v>
      </c>
      <c r="J134" s="198">
        <v>50</v>
      </c>
      <c r="K134" s="242"/>
    </row>
    <row r="135" spans="2:11" customFormat="1" ht="15" customHeight="1">
      <c r="B135" s="239"/>
      <c r="C135" s="198" t="s">
        <v>680</v>
      </c>
      <c r="D135" s="198"/>
      <c r="E135" s="198"/>
      <c r="F135" s="219" t="s">
        <v>661</v>
      </c>
      <c r="G135" s="198"/>
      <c r="H135" s="198" t="s">
        <v>695</v>
      </c>
      <c r="I135" s="198" t="s">
        <v>657</v>
      </c>
      <c r="J135" s="198">
        <v>50</v>
      </c>
      <c r="K135" s="242"/>
    </row>
    <row r="136" spans="2:11" customFormat="1" ht="15" customHeight="1">
      <c r="B136" s="239"/>
      <c r="C136" s="198" t="s">
        <v>682</v>
      </c>
      <c r="D136" s="198"/>
      <c r="E136" s="198"/>
      <c r="F136" s="219" t="s">
        <v>661</v>
      </c>
      <c r="G136" s="198"/>
      <c r="H136" s="198" t="s">
        <v>695</v>
      </c>
      <c r="I136" s="198" t="s">
        <v>657</v>
      </c>
      <c r="J136" s="198">
        <v>50</v>
      </c>
      <c r="K136" s="242"/>
    </row>
    <row r="137" spans="2:11" customFormat="1" ht="15" customHeight="1">
      <c r="B137" s="239"/>
      <c r="C137" s="198" t="s">
        <v>683</v>
      </c>
      <c r="D137" s="198"/>
      <c r="E137" s="198"/>
      <c r="F137" s="219" t="s">
        <v>661</v>
      </c>
      <c r="G137" s="198"/>
      <c r="H137" s="198" t="s">
        <v>708</v>
      </c>
      <c r="I137" s="198" t="s">
        <v>657</v>
      </c>
      <c r="J137" s="198">
        <v>255</v>
      </c>
      <c r="K137" s="242"/>
    </row>
    <row r="138" spans="2:11" customFormat="1" ht="15" customHeight="1">
      <c r="B138" s="239"/>
      <c r="C138" s="198" t="s">
        <v>685</v>
      </c>
      <c r="D138" s="198"/>
      <c r="E138" s="198"/>
      <c r="F138" s="219" t="s">
        <v>655</v>
      </c>
      <c r="G138" s="198"/>
      <c r="H138" s="198" t="s">
        <v>709</v>
      </c>
      <c r="I138" s="198" t="s">
        <v>687</v>
      </c>
      <c r="J138" s="198"/>
      <c r="K138" s="242"/>
    </row>
    <row r="139" spans="2:11" customFormat="1" ht="15" customHeight="1">
      <c r="B139" s="239"/>
      <c r="C139" s="198" t="s">
        <v>688</v>
      </c>
      <c r="D139" s="198"/>
      <c r="E139" s="198"/>
      <c r="F139" s="219" t="s">
        <v>655</v>
      </c>
      <c r="G139" s="198"/>
      <c r="H139" s="198" t="s">
        <v>710</v>
      </c>
      <c r="I139" s="198" t="s">
        <v>690</v>
      </c>
      <c r="J139" s="198"/>
      <c r="K139" s="242"/>
    </row>
    <row r="140" spans="2:11" customFormat="1" ht="15" customHeight="1">
      <c r="B140" s="239"/>
      <c r="C140" s="198" t="s">
        <v>691</v>
      </c>
      <c r="D140" s="198"/>
      <c r="E140" s="198"/>
      <c r="F140" s="219" t="s">
        <v>655</v>
      </c>
      <c r="G140" s="198"/>
      <c r="H140" s="198" t="s">
        <v>691</v>
      </c>
      <c r="I140" s="198" t="s">
        <v>690</v>
      </c>
      <c r="J140" s="198"/>
      <c r="K140" s="242"/>
    </row>
    <row r="141" spans="2:11" customFormat="1" ht="15" customHeight="1">
      <c r="B141" s="239"/>
      <c r="C141" s="198" t="s">
        <v>42</v>
      </c>
      <c r="D141" s="198"/>
      <c r="E141" s="198"/>
      <c r="F141" s="219" t="s">
        <v>655</v>
      </c>
      <c r="G141" s="198"/>
      <c r="H141" s="198" t="s">
        <v>711</v>
      </c>
      <c r="I141" s="198" t="s">
        <v>690</v>
      </c>
      <c r="J141" s="198"/>
      <c r="K141" s="242"/>
    </row>
    <row r="142" spans="2:11" customFormat="1" ht="15" customHeight="1">
      <c r="B142" s="239"/>
      <c r="C142" s="198" t="s">
        <v>712</v>
      </c>
      <c r="D142" s="198"/>
      <c r="E142" s="198"/>
      <c r="F142" s="219" t="s">
        <v>655</v>
      </c>
      <c r="G142" s="198"/>
      <c r="H142" s="198" t="s">
        <v>713</v>
      </c>
      <c r="I142" s="198" t="s">
        <v>690</v>
      </c>
      <c r="J142" s="198"/>
      <c r="K142" s="242"/>
    </row>
    <row r="143" spans="2:11" customFormat="1" ht="15" customHeight="1">
      <c r="B143" s="243"/>
      <c r="C143" s="244"/>
      <c r="D143" s="244"/>
      <c r="E143" s="244"/>
      <c r="F143" s="244"/>
      <c r="G143" s="244"/>
      <c r="H143" s="244"/>
      <c r="I143" s="244"/>
      <c r="J143" s="244"/>
      <c r="K143" s="245"/>
    </row>
    <row r="144" spans="2:11" customFormat="1" ht="18.75" customHeight="1">
      <c r="B144" s="230"/>
      <c r="C144" s="230"/>
      <c r="D144" s="230"/>
      <c r="E144" s="230"/>
      <c r="F144" s="231"/>
      <c r="G144" s="230"/>
      <c r="H144" s="230"/>
      <c r="I144" s="230"/>
      <c r="J144" s="230"/>
      <c r="K144" s="230"/>
    </row>
    <row r="145" spans="2:11" customFormat="1" ht="18.75" customHeight="1">
      <c r="B145" s="205"/>
      <c r="C145" s="205"/>
      <c r="D145" s="205"/>
      <c r="E145" s="205"/>
      <c r="F145" s="205"/>
      <c r="G145" s="205"/>
      <c r="H145" s="205"/>
      <c r="I145" s="205"/>
      <c r="J145" s="205"/>
      <c r="K145" s="205"/>
    </row>
    <row r="146" spans="2:11" customFormat="1" ht="7.5" customHeight="1">
      <c r="B146" s="206"/>
      <c r="C146" s="207"/>
      <c r="D146" s="207"/>
      <c r="E146" s="207"/>
      <c r="F146" s="207"/>
      <c r="G146" s="207"/>
      <c r="H146" s="207"/>
      <c r="I146" s="207"/>
      <c r="J146" s="207"/>
      <c r="K146" s="208"/>
    </row>
    <row r="147" spans="2:11" customFormat="1" ht="45" customHeight="1">
      <c r="B147" s="209"/>
      <c r="C147" s="320" t="s">
        <v>714</v>
      </c>
      <c r="D147" s="320"/>
      <c r="E147" s="320"/>
      <c r="F147" s="320"/>
      <c r="G147" s="320"/>
      <c r="H147" s="320"/>
      <c r="I147" s="320"/>
      <c r="J147" s="320"/>
      <c r="K147" s="210"/>
    </row>
    <row r="148" spans="2:11" customFormat="1" ht="17.25" customHeight="1">
      <c r="B148" s="209"/>
      <c r="C148" s="211" t="s">
        <v>649</v>
      </c>
      <c r="D148" s="211"/>
      <c r="E148" s="211"/>
      <c r="F148" s="211" t="s">
        <v>650</v>
      </c>
      <c r="G148" s="212"/>
      <c r="H148" s="211" t="s">
        <v>58</v>
      </c>
      <c r="I148" s="211" t="s">
        <v>61</v>
      </c>
      <c r="J148" s="211" t="s">
        <v>651</v>
      </c>
      <c r="K148" s="210"/>
    </row>
    <row r="149" spans="2:11" customFormat="1" ht="17.25" customHeight="1">
      <c r="B149" s="209"/>
      <c r="C149" s="213" t="s">
        <v>652</v>
      </c>
      <c r="D149" s="213"/>
      <c r="E149" s="213"/>
      <c r="F149" s="214" t="s">
        <v>653</v>
      </c>
      <c r="G149" s="215"/>
      <c r="H149" s="213"/>
      <c r="I149" s="213"/>
      <c r="J149" s="213" t="s">
        <v>654</v>
      </c>
      <c r="K149" s="210"/>
    </row>
    <row r="150" spans="2:11" customFormat="1" ht="5.25" customHeight="1">
      <c r="B150" s="221"/>
      <c r="C150" s="216"/>
      <c r="D150" s="216"/>
      <c r="E150" s="216"/>
      <c r="F150" s="216"/>
      <c r="G150" s="217"/>
      <c r="H150" s="216"/>
      <c r="I150" s="216"/>
      <c r="J150" s="216"/>
      <c r="K150" s="242"/>
    </row>
    <row r="151" spans="2:11" customFormat="1" ht="15" customHeight="1">
      <c r="B151" s="221"/>
      <c r="C151" s="246" t="s">
        <v>658</v>
      </c>
      <c r="D151" s="198"/>
      <c r="E151" s="198"/>
      <c r="F151" s="247" t="s">
        <v>655</v>
      </c>
      <c r="G151" s="198"/>
      <c r="H151" s="246" t="s">
        <v>695</v>
      </c>
      <c r="I151" s="246" t="s">
        <v>657</v>
      </c>
      <c r="J151" s="246">
        <v>120</v>
      </c>
      <c r="K151" s="242"/>
    </row>
    <row r="152" spans="2:11" customFormat="1" ht="15" customHeight="1">
      <c r="B152" s="221"/>
      <c r="C152" s="246" t="s">
        <v>704</v>
      </c>
      <c r="D152" s="198"/>
      <c r="E152" s="198"/>
      <c r="F152" s="247" t="s">
        <v>655</v>
      </c>
      <c r="G152" s="198"/>
      <c r="H152" s="246" t="s">
        <v>715</v>
      </c>
      <c r="I152" s="246" t="s">
        <v>657</v>
      </c>
      <c r="J152" s="246" t="s">
        <v>706</v>
      </c>
      <c r="K152" s="242"/>
    </row>
    <row r="153" spans="2:11" customFormat="1" ht="15" customHeight="1">
      <c r="B153" s="221"/>
      <c r="C153" s="246" t="s">
        <v>89</v>
      </c>
      <c r="D153" s="198"/>
      <c r="E153" s="198"/>
      <c r="F153" s="247" t="s">
        <v>655</v>
      </c>
      <c r="G153" s="198"/>
      <c r="H153" s="246" t="s">
        <v>716</v>
      </c>
      <c r="I153" s="246" t="s">
        <v>657</v>
      </c>
      <c r="J153" s="246" t="s">
        <v>706</v>
      </c>
      <c r="K153" s="242"/>
    </row>
    <row r="154" spans="2:11" customFormat="1" ht="15" customHeight="1">
      <c r="B154" s="221"/>
      <c r="C154" s="246" t="s">
        <v>660</v>
      </c>
      <c r="D154" s="198"/>
      <c r="E154" s="198"/>
      <c r="F154" s="247" t="s">
        <v>661</v>
      </c>
      <c r="G154" s="198"/>
      <c r="H154" s="246" t="s">
        <v>695</v>
      </c>
      <c r="I154" s="246" t="s">
        <v>657</v>
      </c>
      <c r="J154" s="246">
        <v>50</v>
      </c>
      <c r="K154" s="242"/>
    </row>
    <row r="155" spans="2:11" customFormat="1" ht="15" customHeight="1">
      <c r="B155" s="221"/>
      <c r="C155" s="246" t="s">
        <v>663</v>
      </c>
      <c r="D155" s="198"/>
      <c r="E155" s="198"/>
      <c r="F155" s="247" t="s">
        <v>655</v>
      </c>
      <c r="G155" s="198"/>
      <c r="H155" s="246" t="s">
        <v>695</v>
      </c>
      <c r="I155" s="246" t="s">
        <v>665</v>
      </c>
      <c r="J155" s="246"/>
      <c r="K155" s="242"/>
    </row>
    <row r="156" spans="2:11" customFormat="1" ht="15" customHeight="1">
      <c r="B156" s="221"/>
      <c r="C156" s="246" t="s">
        <v>674</v>
      </c>
      <c r="D156" s="198"/>
      <c r="E156" s="198"/>
      <c r="F156" s="247" t="s">
        <v>661</v>
      </c>
      <c r="G156" s="198"/>
      <c r="H156" s="246" t="s">
        <v>695</v>
      </c>
      <c r="I156" s="246" t="s">
        <v>657</v>
      </c>
      <c r="J156" s="246">
        <v>50</v>
      </c>
      <c r="K156" s="242"/>
    </row>
    <row r="157" spans="2:11" customFormat="1" ht="15" customHeight="1">
      <c r="B157" s="221"/>
      <c r="C157" s="246" t="s">
        <v>682</v>
      </c>
      <c r="D157" s="198"/>
      <c r="E157" s="198"/>
      <c r="F157" s="247" t="s">
        <v>661</v>
      </c>
      <c r="G157" s="198"/>
      <c r="H157" s="246" t="s">
        <v>695</v>
      </c>
      <c r="I157" s="246" t="s">
        <v>657</v>
      </c>
      <c r="J157" s="246">
        <v>50</v>
      </c>
      <c r="K157" s="242"/>
    </row>
    <row r="158" spans="2:11" customFormat="1" ht="15" customHeight="1">
      <c r="B158" s="221"/>
      <c r="C158" s="246" t="s">
        <v>680</v>
      </c>
      <c r="D158" s="198"/>
      <c r="E158" s="198"/>
      <c r="F158" s="247" t="s">
        <v>661</v>
      </c>
      <c r="G158" s="198"/>
      <c r="H158" s="246" t="s">
        <v>695</v>
      </c>
      <c r="I158" s="246" t="s">
        <v>657</v>
      </c>
      <c r="J158" s="246">
        <v>50</v>
      </c>
      <c r="K158" s="242"/>
    </row>
    <row r="159" spans="2:11" customFormat="1" ht="15" customHeight="1">
      <c r="B159" s="221"/>
      <c r="C159" s="246" t="s">
        <v>118</v>
      </c>
      <c r="D159" s="198"/>
      <c r="E159" s="198"/>
      <c r="F159" s="247" t="s">
        <v>655</v>
      </c>
      <c r="G159" s="198"/>
      <c r="H159" s="246" t="s">
        <v>717</v>
      </c>
      <c r="I159" s="246" t="s">
        <v>657</v>
      </c>
      <c r="J159" s="246" t="s">
        <v>718</v>
      </c>
      <c r="K159" s="242"/>
    </row>
    <row r="160" spans="2:11" customFormat="1" ht="15" customHeight="1">
      <c r="B160" s="221"/>
      <c r="C160" s="246" t="s">
        <v>719</v>
      </c>
      <c r="D160" s="198"/>
      <c r="E160" s="198"/>
      <c r="F160" s="247" t="s">
        <v>655</v>
      </c>
      <c r="G160" s="198"/>
      <c r="H160" s="246" t="s">
        <v>720</v>
      </c>
      <c r="I160" s="246" t="s">
        <v>690</v>
      </c>
      <c r="J160" s="246"/>
      <c r="K160" s="242"/>
    </row>
    <row r="161" spans="2:11" customFormat="1" ht="15" customHeight="1">
      <c r="B161" s="248"/>
      <c r="C161" s="228"/>
      <c r="D161" s="228"/>
      <c r="E161" s="228"/>
      <c r="F161" s="228"/>
      <c r="G161" s="228"/>
      <c r="H161" s="228"/>
      <c r="I161" s="228"/>
      <c r="J161" s="228"/>
      <c r="K161" s="249"/>
    </row>
    <row r="162" spans="2:11" customFormat="1" ht="18.75" customHeight="1">
      <c r="B162" s="230"/>
      <c r="C162" s="240"/>
      <c r="D162" s="240"/>
      <c r="E162" s="240"/>
      <c r="F162" s="250"/>
      <c r="G162" s="240"/>
      <c r="H162" s="240"/>
      <c r="I162" s="240"/>
      <c r="J162" s="240"/>
      <c r="K162" s="230"/>
    </row>
    <row r="163" spans="2:11" customFormat="1" ht="18.75" customHeight="1">
      <c r="B163" s="205"/>
      <c r="C163" s="205"/>
      <c r="D163" s="205"/>
      <c r="E163" s="205"/>
      <c r="F163" s="205"/>
      <c r="G163" s="205"/>
      <c r="H163" s="205"/>
      <c r="I163" s="205"/>
      <c r="J163" s="205"/>
      <c r="K163" s="205"/>
    </row>
    <row r="164" spans="2:11" customFormat="1" ht="7.5" customHeight="1">
      <c r="B164" s="187"/>
      <c r="C164" s="188"/>
      <c r="D164" s="188"/>
      <c r="E164" s="188"/>
      <c r="F164" s="188"/>
      <c r="G164" s="188"/>
      <c r="H164" s="188"/>
      <c r="I164" s="188"/>
      <c r="J164" s="188"/>
      <c r="K164" s="189"/>
    </row>
    <row r="165" spans="2:11" customFormat="1" ht="45" customHeight="1">
      <c r="B165" s="190"/>
      <c r="C165" s="318" t="s">
        <v>721</v>
      </c>
      <c r="D165" s="318"/>
      <c r="E165" s="318"/>
      <c r="F165" s="318"/>
      <c r="G165" s="318"/>
      <c r="H165" s="318"/>
      <c r="I165" s="318"/>
      <c r="J165" s="318"/>
      <c r="K165" s="191"/>
    </row>
    <row r="166" spans="2:11" customFormat="1" ht="17.25" customHeight="1">
      <c r="B166" s="190"/>
      <c r="C166" s="211" t="s">
        <v>649</v>
      </c>
      <c r="D166" s="211"/>
      <c r="E166" s="211"/>
      <c r="F166" s="211" t="s">
        <v>650</v>
      </c>
      <c r="G166" s="251"/>
      <c r="H166" s="252" t="s">
        <v>58</v>
      </c>
      <c r="I166" s="252" t="s">
        <v>61</v>
      </c>
      <c r="J166" s="211" t="s">
        <v>651</v>
      </c>
      <c r="K166" s="191"/>
    </row>
    <row r="167" spans="2:11" customFormat="1" ht="17.25" customHeight="1">
      <c r="B167" s="192"/>
      <c r="C167" s="213" t="s">
        <v>652</v>
      </c>
      <c r="D167" s="213"/>
      <c r="E167" s="213"/>
      <c r="F167" s="214" t="s">
        <v>653</v>
      </c>
      <c r="G167" s="253"/>
      <c r="H167" s="254"/>
      <c r="I167" s="254"/>
      <c r="J167" s="213" t="s">
        <v>654</v>
      </c>
      <c r="K167" s="193"/>
    </row>
    <row r="168" spans="2:11" customFormat="1" ht="5.25" customHeight="1">
      <c r="B168" s="221"/>
      <c r="C168" s="216"/>
      <c r="D168" s="216"/>
      <c r="E168" s="216"/>
      <c r="F168" s="216"/>
      <c r="G168" s="217"/>
      <c r="H168" s="216"/>
      <c r="I168" s="216"/>
      <c r="J168" s="216"/>
      <c r="K168" s="242"/>
    </row>
    <row r="169" spans="2:11" customFormat="1" ht="15" customHeight="1">
      <c r="B169" s="221"/>
      <c r="C169" s="198" t="s">
        <v>658</v>
      </c>
      <c r="D169" s="198"/>
      <c r="E169" s="198"/>
      <c r="F169" s="219" t="s">
        <v>655</v>
      </c>
      <c r="G169" s="198"/>
      <c r="H169" s="198" t="s">
        <v>695</v>
      </c>
      <c r="I169" s="198" t="s">
        <v>657</v>
      </c>
      <c r="J169" s="198">
        <v>120</v>
      </c>
      <c r="K169" s="242"/>
    </row>
    <row r="170" spans="2:11" customFormat="1" ht="15" customHeight="1">
      <c r="B170" s="221"/>
      <c r="C170" s="198" t="s">
        <v>704</v>
      </c>
      <c r="D170" s="198"/>
      <c r="E170" s="198"/>
      <c r="F170" s="219" t="s">
        <v>655</v>
      </c>
      <c r="G170" s="198"/>
      <c r="H170" s="198" t="s">
        <v>705</v>
      </c>
      <c r="I170" s="198" t="s">
        <v>657</v>
      </c>
      <c r="J170" s="198" t="s">
        <v>706</v>
      </c>
      <c r="K170" s="242"/>
    </row>
    <row r="171" spans="2:11" customFormat="1" ht="15" customHeight="1">
      <c r="B171" s="221"/>
      <c r="C171" s="198" t="s">
        <v>89</v>
      </c>
      <c r="D171" s="198"/>
      <c r="E171" s="198"/>
      <c r="F171" s="219" t="s">
        <v>655</v>
      </c>
      <c r="G171" s="198"/>
      <c r="H171" s="198" t="s">
        <v>722</v>
      </c>
      <c r="I171" s="198" t="s">
        <v>657</v>
      </c>
      <c r="J171" s="198" t="s">
        <v>706</v>
      </c>
      <c r="K171" s="242"/>
    </row>
    <row r="172" spans="2:11" customFormat="1" ht="15" customHeight="1">
      <c r="B172" s="221"/>
      <c r="C172" s="198" t="s">
        <v>660</v>
      </c>
      <c r="D172" s="198"/>
      <c r="E172" s="198"/>
      <c r="F172" s="219" t="s">
        <v>661</v>
      </c>
      <c r="G172" s="198"/>
      <c r="H172" s="198" t="s">
        <v>722</v>
      </c>
      <c r="I172" s="198" t="s">
        <v>657</v>
      </c>
      <c r="J172" s="198">
        <v>50</v>
      </c>
      <c r="K172" s="242"/>
    </row>
    <row r="173" spans="2:11" customFormat="1" ht="15" customHeight="1">
      <c r="B173" s="221"/>
      <c r="C173" s="198" t="s">
        <v>663</v>
      </c>
      <c r="D173" s="198"/>
      <c r="E173" s="198"/>
      <c r="F173" s="219" t="s">
        <v>655</v>
      </c>
      <c r="G173" s="198"/>
      <c r="H173" s="198" t="s">
        <v>722</v>
      </c>
      <c r="I173" s="198" t="s">
        <v>665</v>
      </c>
      <c r="J173" s="198"/>
      <c r="K173" s="242"/>
    </row>
    <row r="174" spans="2:11" customFormat="1" ht="15" customHeight="1">
      <c r="B174" s="221"/>
      <c r="C174" s="198" t="s">
        <v>674</v>
      </c>
      <c r="D174" s="198"/>
      <c r="E174" s="198"/>
      <c r="F174" s="219" t="s">
        <v>661</v>
      </c>
      <c r="G174" s="198"/>
      <c r="H174" s="198" t="s">
        <v>722</v>
      </c>
      <c r="I174" s="198" t="s">
        <v>657</v>
      </c>
      <c r="J174" s="198">
        <v>50</v>
      </c>
      <c r="K174" s="242"/>
    </row>
    <row r="175" spans="2:11" customFormat="1" ht="15" customHeight="1">
      <c r="B175" s="221"/>
      <c r="C175" s="198" t="s">
        <v>682</v>
      </c>
      <c r="D175" s="198"/>
      <c r="E175" s="198"/>
      <c r="F175" s="219" t="s">
        <v>661</v>
      </c>
      <c r="G175" s="198"/>
      <c r="H175" s="198" t="s">
        <v>722</v>
      </c>
      <c r="I175" s="198" t="s">
        <v>657</v>
      </c>
      <c r="J175" s="198">
        <v>50</v>
      </c>
      <c r="K175" s="242"/>
    </row>
    <row r="176" spans="2:11" customFormat="1" ht="15" customHeight="1">
      <c r="B176" s="221"/>
      <c r="C176" s="198" t="s">
        <v>680</v>
      </c>
      <c r="D176" s="198"/>
      <c r="E176" s="198"/>
      <c r="F176" s="219" t="s">
        <v>661</v>
      </c>
      <c r="G176" s="198"/>
      <c r="H176" s="198" t="s">
        <v>722</v>
      </c>
      <c r="I176" s="198" t="s">
        <v>657</v>
      </c>
      <c r="J176" s="198">
        <v>50</v>
      </c>
      <c r="K176" s="242"/>
    </row>
    <row r="177" spans="2:11" customFormat="1" ht="15" customHeight="1">
      <c r="B177" s="221"/>
      <c r="C177" s="198" t="s">
        <v>124</v>
      </c>
      <c r="D177" s="198"/>
      <c r="E177" s="198"/>
      <c r="F177" s="219" t="s">
        <v>655</v>
      </c>
      <c r="G177" s="198"/>
      <c r="H177" s="198" t="s">
        <v>723</v>
      </c>
      <c r="I177" s="198" t="s">
        <v>724</v>
      </c>
      <c r="J177" s="198"/>
      <c r="K177" s="242"/>
    </row>
    <row r="178" spans="2:11" customFormat="1" ht="15" customHeight="1">
      <c r="B178" s="221"/>
      <c r="C178" s="198" t="s">
        <v>61</v>
      </c>
      <c r="D178" s="198"/>
      <c r="E178" s="198"/>
      <c r="F178" s="219" t="s">
        <v>655</v>
      </c>
      <c r="G178" s="198"/>
      <c r="H178" s="198" t="s">
        <v>725</v>
      </c>
      <c r="I178" s="198" t="s">
        <v>726</v>
      </c>
      <c r="J178" s="198">
        <v>1</v>
      </c>
      <c r="K178" s="242"/>
    </row>
    <row r="179" spans="2:11" customFormat="1" ht="15" customHeight="1">
      <c r="B179" s="221"/>
      <c r="C179" s="198" t="s">
        <v>57</v>
      </c>
      <c r="D179" s="198"/>
      <c r="E179" s="198"/>
      <c r="F179" s="219" t="s">
        <v>655</v>
      </c>
      <c r="G179" s="198"/>
      <c r="H179" s="198" t="s">
        <v>727</v>
      </c>
      <c r="I179" s="198" t="s">
        <v>657</v>
      </c>
      <c r="J179" s="198">
        <v>20</v>
      </c>
      <c r="K179" s="242"/>
    </row>
    <row r="180" spans="2:11" customFormat="1" ht="15" customHeight="1">
      <c r="B180" s="221"/>
      <c r="C180" s="198" t="s">
        <v>58</v>
      </c>
      <c r="D180" s="198"/>
      <c r="E180" s="198"/>
      <c r="F180" s="219" t="s">
        <v>655</v>
      </c>
      <c r="G180" s="198"/>
      <c r="H180" s="198" t="s">
        <v>728</v>
      </c>
      <c r="I180" s="198" t="s">
        <v>657</v>
      </c>
      <c r="J180" s="198">
        <v>255</v>
      </c>
      <c r="K180" s="242"/>
    </row>
    <row r="181" spans="2:11" customFormat="1" ht="15" customHeight="1">
      <c r="B181" s="221"/>
      <c r="C181" s="198" t="s">
        <v>125</v>
      </c>
      <c r="D181" s="198"/>
      <c r="E181" s="198"/>
      <c r="F181" s="219" t="s">
        <v>655</v>
      </c>
      <c r="G181" s="198"/>
      <c r="H181" s="198" t="s">
        <v>619</v>
      </c>
      <c r="I181" s="198" t="s">
        <v>657</v>
      </c>
      <c r="J181" s="198">
        <v>10</v>
      </c>
      <c r="K181" s="242"/>
    </row>
    <row r="182" spans="2:11" customFormat="1" ht="15" customHeight="1">
      <c r="B182" s="221"/>
      <c r="C182" s="198" t="s">
        <v>126</v>
      </c>
      <c r="D182" s="198"/>
      <c r="E182" s="198"/>
      <c r="F182" s="219" t="s">
        <v>655</v>
      </c>
      <c r="G182" s="198"/>
      <c r="H182" s="198" t="s">
        <v>729</v>
      </c>
      <c r="I182" s="198" t="s">
        <v>690</v>
      </c>
      <c r="J182" s="198"/>
      <c r="K182" s="242"/>
    </row>
    <row r="183" spans="2:11" customFormat="1" ht="15" customHeight="1">
      <c r="B183" s="221"/>
      <c r="C183" s="198" t="s">
        <v>730</v>
      </c>
      <c r="D183" s="198"/>
      <c r="E183" s="198"/>
      <c r="F183" s="219" t="s">
        <v>655</v>
      </c>
      <c r="G183" s="198"/>
      <c r="H183" s="198" t="s">
        <v>731</v>
      </c>
      <c r="I183" s="198" t="s">
        <v>690</v>
      </c>
      <c r="J183" s="198"/>
      <c r="K183" s="242"/>
    </row>
    <row r="184" spans="2:11" customFormat="1" ht="15" customHeight="1">
      <c r="B184" s="221"/>
      <c r="C184" s="198" t="s">
        <v>719</v>
      </c>
      <c r="D184" s="198"/>
      <c r="E184" s="198"/>
      <c r="F184" s="219" t="s">
        <v>655</v>
      </c>
      <c r="G184" s="198"/>
      <c r="H184" s="198" t="s">
        <v>732</v>
      </c>
      <c r="I184" s="198" t="s">
        <v>690</v>
      </c>
      <c r="J184" s="198"/>
      <c r="K184" s="242"/>
    </row>
    <row r="185" spans="2:11" customFormat="1" ht="15" customHeight="1">
      <c r="B185" s="221"/>
      <c r="C185" s="198" t="s">
        <v>128</v>
      </c>
      <c r="D185" s="198"/>
      <c r="E185" s="198"/>
      <c r="F185" s="219" t="s">
        <v>661</v>
      </c>
      <c r="G185" s="198"/>
      <c r="H185" s="198" t="s">
        <v>733</v>
      </c>
      <c r="I185" s="198" t="s">
        <v>657</v>
      </c>
      <c r="J185" s="198">
        <v>50</v>
      </c>
      <c r="K185" s="242"/>
    </row>
    <row r="186" spans="2:11" customFormat="1" ht="15" customHeight="1">
      <c r="B186" s="221"/>
      <c r="C186" s="198" t="s">
        <v>734</v>
      </c>
      <c r="D186" s="198"/>
      <c r="E186" s="198"/>
      <c r="F186" s="219" t="s">
        <v>661</v>
      </c>
      <c r="G186" s="198"/>
      <c r="H186" s="198" t="s">
        <v>735</v>
      </c>
      <c r="I186" s="198" t="s">
        <v>736</v>
      </c>
      <c r="J186" s="198"/>
      <c r="K186" s="242"/>
    </row>
    <row r="187" spans="2:11" customFormat="1" ht="15" customHeight="1">
      <c r="B187" s="221"/>
      <c r="C187" s="198" t="s">
        <v>737</v>
      </c>
      <c r="D187" s="198"/>
      <c r="E187" s="198"/>
      <c r="F187" s="219" t="s">
        <v>661</v>
      </c>
      <c r="G187" s="198"/>
      <c r="H187" s="198" t="s">
        <v>738</v>
      </c>
      <c r="I187" s="198" t="s">
        <v>736</v>
      </c>
      <c r="J187" s="198"/>
      <c r="K187" s="242"/>
    </row>
    <row r="188" spans="2:11" customFormat="1" ht="15" customHeight="1">
      <c r="B188" s="221"/>
      <c r="C188" s="198" t="s">
        <v>739</v>
      </c>
      <c r="D188" s="198"/>
      <c r="E188" s="198"/>
      <c r="F188" s="219" t="s">
        <v>661</v>
      </c>
      <c r="G188" s="198"/>
      <c r="H188" s="198" t="s">
        <v>740</v>
      </c>
      <c r="I188" s="198" t="s">
        <v>736</v>
      </c>
      <c r="J188" s="198"/>
      <c r="K188" s="242"/>
    </row>
    <row r="189" spans="2:11" customFormat="1" ht="15" customHeight="1">
      <c r="B189" s="221"/>
      <c r="C189" s="255" t="s">
        <v>741</v>
      </c>
      <c r="D189" s="198"/>
      <c r="E189" s="198"/>
      <c r="F189" s="219" t="s">
        <v>661</v>
      </c>
      <c r="G189" s="198"/>
      <c r="H189" s="198" t="s">
        <v>742</v>
      </c>
      <c r="I189" s="198" t="s">
        <v>743</v>
      </c>
      <c r="J189" s="256" t="s">
        <v>744</v>
      </c>
      <c r="K189" s="242"/>
    </row>
    <row r="190" spans="2:11" customFormat="1" ht="15" customHeight="1">
      <c r="B190" s="257"/>
      <c r="C190" s="258" t="s">
        <v>745</v>
      </c>
      <c r="D190" s="259"/>
      <c r="E190" s="259"/>
      <c r="F190" s="260" t="s">
        <v>661</v>
      </c>
      <c r="G190" s="259"/>
      <c r="H190" s="259" t="s">
        <v>746</v>
      </c>
      <c r="I190" s="259" t="s">
        <v>743</v>
      </c>
      <c r="J190" s="261" t="s">
        <v>744</v>
      </c>
      <c r="K190" s="262"/>
    </row>
    <row r="191" spans="2:11" customFormat="1" ht="15" customHeight="1">
      <c r="B191" s="221"/>
      <c r="C191" s="255" t="s">
        <v>46</v>
      </c>
      <c r="D191" s="198"/>
      <c r="E191" s="198"/>
      <c r="F191" s="219" t="s">
        <v>655</v>
      </c>
      <c r="G191" s="198"/>
      <c r="H191" s="195" t="s">
        <v>747</v>
      </c>
      <c r="I191" s="198" t="s">
        <v>748</v>
      </c>
      <c r="J191" s="198"/>
      <c r="K191" s="242"/>
    </row>
    <row r="192" spans="2:11" customFormat="1" ht="15" customHeight="1">
      <c r="B192" s="221"/>
      <c r="C192" s="255" t="s">
        <v>749</v>
      </c>
      <c r="D192" s="198"/>
      <c r="E192" s="198"/>
      <c r="F192" s="219" t="s">
        <v>655</v>
      </c>
      <c r="G192" s="198"/>
      <c r="H192" s="198" t="s">
        <v>750</v>
      </c>
      <c r="I192" s="198" t="s">
        <v>690</v>
      </c>
      <c r="J192" s="198"/>
      <c r="K192" s="242"/>
    </row>
    <row r="193" spans="2:11" customFormat="1" ht="15" customHeight="1">
      <c r="B193" s="221"/>
      <c r="C193" s="255" t="s">
        <v>751</v>
      </c>
      <c r="D193" s="198"/>
      <c r="E193" s="198"/>
      <c r="F193" s="219" t="s">
        <v>655</v>
      </c>
      <c r="G193" s="198"/>
      <c r="H193" s="198" t="s">
        <v>752</v>
      </c>
      <c r="I193" s="198" t="s">
        <v>690</v>
      </c>
      <c r="J193" s="198"/>
      <c r="K193" s="242"/>
    </row>
    <row r="194" spans="2:11" customFormat="1" ht="15" customHeight="1">
      <c r="B194" s="221"/>
      <c r="C194" s="255" t="s">
        <v>753</v>
      </c>
      <c r="D194" s="198"/>
      <c r="E194" s="198"/>
      <c r="F194" s="219" t="s">
        <v>661</v>
      </c>
      <c r="G194" s="198"/>
      <c r="H194" s="198" t="s">
        <v>754</v>
      </c>
      <c r="I194" s="198" t="s">
        <v>690</v>
      </c>
      <c r="J194" s="198"/>
      <c r="K194" s="242"/>
    </row>
    <row r="195" spans="2:11" customFormat="1" ht="15" customHeight="1">
      <c r="B195" s="248"/>
      <c r="C195" s="263"/>
      <c r="D195" s="228"/>
      <c r="E195" s="228"/>
      <c r="F195" s="228"/>
      <c r="G195" s="228"/>
      <c r="H195" s="228"/>
      <c r="I195" s="228"/>
      <c r="J195" s="228"/>
      <c r="K195" s="249"/>
    </row>
    <row r="196" spans="2:11" customFormat="1" ht="18.75" customHeight="1">
      <c r="B196" s="230"/>
      <c r="C196" s="240"/>
      <c r="D196" s="240"/>
      <c r="E196" s="240"/>
      <c r="F196" s="250"/>
      <c r="G196" s="240"/>
      <c r="H196" s="240"/>
      <c r="I196" s="240"/>
      <c r="J196" s="240"/>
      <c r="K196" s="230"/>
    </row>
    <row r="197" spans="2:11" customFormat="1" ht="18.75" customHeight="1">
      <c r="B197" s="230"/>
      <c r="C197" s="240"/>
      <c r="D197" s="240"/>
      <c r="E197" s="240"/>
      <c r="F197" s="250"/>
      <c r="G197" s="240"/>
      <c r="H197" s="240"/>
      <c r="I197" s="240"/>
      <c r="J197" s="240"/>
      <c r="K197" s="230"/>
    </row>
    <row r="198" spans="2:11" customFormat="1" ht="18.75" customHeight="1">
      <c r="B198" s="205"/>
      <c r="C198" s="205"/>
      <c r="D198" s="205"/>
      <c r="E198" s="205"/>
      <c r="F198" s="205"/>
      <c r="G198" s="205"/>
      <c r="H198" s="205"/>
      <c r="I198" s="205"/>
      <c r="J198" s="205"/>
      <c r="K198" s="205"/>
    </row>
    <row r="199" spans="2:11" customFormat="1" ht="13.5">
      <c r="B199" s="187"/>
      <c r="C199" s="188"/>
      <c r="D199" s="188"/>
      <c r="E199" s="188"/>
      <c r="F199" s="188"/>
      <c r="G199" s="188"/>
      <c r="H199" s="188"/>
      <c r="I199" s="188"/>
      <c r="J199" s="188"/>
      <c r="K199" s="189"/>
    </row>
    <row r="200" spans="2:11" customFormat="1" ht="21">
      <c r="B200" s="190"/>
      <c r="C200" s="318" t="s">
        <v>755</v>
      </c>
      <c r="D200" s="318"/>
      <c r="E200" s="318"/>
      <c r="F200" s="318"/>
      <c r="G200" s="318"/>
      <c r="H200" s="318"/>
      <c r="I200" s="318"/>
      <c r="J200" s="318"/>
      <c r="K200" s="191"/>
    </row>
    <row r="201" spans="2:11" customFormat="1" ht="25.5" customHeight="1">
      <c r="B201" s="190"/>
      <c r="C201" s="264" t="s">
        <v>756</v>
      </c>
      <c r="D201" s="264"/>
      <c r="E201" s="264"/>
      <c r="F201" s="264" t="s">
        <v>757</v>
      </c>
      <c r="G201" s="265"/>
      <c r="H201" s="321" t="s">
        <v>758</v>
      </c>
      <c r="I201" s="321"/>
      <c r="J201" s="321"/>
      <c r="K201" s="191"/>
    </row>
    <row r="202" spans="2:11" customFormat="1" ht="5.25" customHeight="1">
      <c r="B202" s="221"/>
      <c r="C202" s="216"/>
      <c r="D202" s="216"/>
      <c r="E202" s="216"/>
      <c r="F202" s="216"/>
      <c r="G202" s="240"/>
      <c r="H202" s="216"/>
      <c r="I202" s="216"/>
      <c r="J202" s="216"/>
      <c r="K202" s="242"/>
    </row>
    <row r="203" spans="2:11" customFormat="1" ht="15" customHeight="1">
      <c r="B203" s="221"/>
      <c r="C203" s="198" t="s">
        <v>748</v>
      </c>
      <c r="D203" s="198"/>
      <c r="E203" s="198"/>
      <c r="F203" s="219" t="s">
        <v>47</v>
      </c>
      <c r="G203" s="198"/>
      <c r="H203" s="322" t="s">
        <v>759</v>
      </c>
      <c r="I203" s="322"/>
      <c r="J203" s="322"/>
      <c r="K203" s="242"/>
    </row>
    <row r="204" spans="2:11" customFormat="1" ht="15" customHeight="1">
      <c r="B204" s="221"/>
      <c r="C204" s="198"/>
      <c r="D204" s="198"/>
      <c r="E204" s="198"/>
      <c r="F204" s="219" t="s">
        <v>48</v>
      </c>
      <c r="G204" s="198"/>
      <c r="H204" s="322" t="s">
        <v>760</v>
      </c>
      <c r="I204" s="322"/>
      <c r="J204" s="322"/>
      <c r="K204" s="242"/>
    </row>
    <row r="205" spans="2:11" customFormat="1" ht="15" customHeight="1">
      <c r="B205" s="221"/>
      <c r="C205" s="198"/>
      <c r="D205" s="198"/>
      <c r="E205" s="198"/>
      <c r="F205" s="219" t="s">
        <v>51</v>
      </c>
      <c r="G205" s="198"/>
      <c r="H205" s="322" t="s">
        <v>761</v>
      </c>
      <c r="I205" s="322"/>
      <c r="J205" s="322"/>
      <c r="K205" s="242"/>
    </row>
    <row r="206" spans="2:11" customFormat="1" ht="15" customHeight="1">
      <c r="B206" s="221"/>
      <c r="C206" s="198"/>
      <c r="D206" s="198"/>
      <c r="E206" s="198"/>
      <c r="F206" s="219" t="s">
        <v>49</v>
      </c>
      <c r="G206" s="198"/>
      <c r="H206" s="322" t="s">
        <v>762</v>
      </c>
      <c r="I206" s="322"/>
      <c r="J206" s="322"/>
      <c r="K206" s="242"/>
    </row>
    <row r="207" spans="2:11" customFormat="1" ht="15" customHeight="1">
      <c r="B207" s="221"/>
      <c r="C207" s="198"/>
      <c r="D207" s="198"/>
      <c r="E207" s="198"/>
      <c r="F207" s="219" t="s">
        <v>50</v>
      </c>
      <c r="G207" s="198"/>
      <c r="H207" s="322" t="s">
        <v>763</v>
      </c>
      <c r="I207" s="322"/>
      <c r="J207" s="322"/>
      <c r="K207" s="242"/>
    </row>
    <row r="208" spans="2:11" customFormat="1" ht="15" customHeight="1">
      <c r="B208" s="221"/>
      <c r="C208" s="198"/>
      <c r="D208" s="198"/>
      <c r="E208" s="198"/>
      <c r="F208" s="219"/>
      <c r="G208" s="198"/>
      <c r="H208" s="198"/>
      <c r="I208" s="198"/>
      <c r="J208" s="198"/>
      <c r="K208" s="242"/>
    </row>
    <row r="209" spans="2:11" customFormat="1" ht="15" customHeight="1">
      <c r="B209" s="221"/>
      <c r="C209" s="198" t="s">
        <v>702</v>
      </c>
      <c r="D209" s="198"/>
      <c r="E209" s="198"/>
      <c r="F209" s="219" t="s">
        <v>82</v>
      </c>
      <c r="G209" s="198"/>
      <c r="H209" s="322" t="s">
        <v>764</v>
      </c>
      <c r="I209" s="322"/>
      <c r="J209" s="322"/>
      <c r="K209" s="242"/>
    </row>
    <row r="210" spans="2:11" customFormat="1" ht="15" customHeight="1">
      <c r="B210" s="221"/>
      <c r="C210" s="198"/>
      <c r="D210" s="198"/>
      <c r="E210" s="198"/>
      <c r="F210" s="219" t="s">
        <v>598</v>
      </c>
      <c r="G210" s="198"/>
      <c r="H210" s="322" t="s">
        <v>599</v>
      </c>
      <c r="I210" s="322"/>
      <c r="J210" s="322"/>
      <c r="K210" s="242"/>
    </row>
    <row r="211" spans="2:11" customFormat="1" ht="15" customHeight="1">
      <c r="B211" s="221"/>
      <c r="C211" s="198"/>
      <c r="D211" s="198"/>
      <c r="E211" s="198"/>
      <c r="F211" s="219" t="s">
        <v>596</v>
      </c>
      <c r="G211" s="198"/>
      <c r="H211" s="322" t="s">
        <v>765</v>
      </c>
      <c r="I211" s="322"/>
      <c r="J211" s="322"/>
      <c r="K211" s="242"/>
    </row>
    <row r="212" spans="2:11" customFormat="1" ht="15" customHeight="1">
      <c r="B212" s="266"/>
      <c r="C212" s="198"/>
      <c r="D212" s="198"/>
      <c r="E212" s="198"/>
      <c r="F212" s="219" t="s">
        <v>600</v>
      </c>
      <c r="G212" s="255"/>
      <c r="H212" s="323" t="s">
        <v>601</v>
      </c>
      <c r="I212" s="323"/>
      <c r="J212" s="323"/>
      <c r="K212" s="267"/>
    </row>
    <row r="213" spans="2:11" customFormat="1" ht="15" customHeight="1">
      <c r="B213" s="266"/>
      <c r="C213" s="198"/>
      <c r="D213" s="198"/>
      <c r="E213" s="198"/>
      <c r="F213" s="219" t="s">
        <v>602</v>
      </c>
      <c r="G213" s="255"/>
      <c r="H213" s="323" t="s">
        <v>766</v>
      </c>
      <c r="I213" s="323"/>
      <c r="J213" s="323"/>
      <c r="K213" s="267"/>
    </row>
    <row r="214" spans="2:11" customFormat="1" ht="15" customHeight="1">
      <c r="B214" s="266"/>
      <c r="C214" s="198"/>
      <c r="D214" s="198"/>
      <c r="E214" s="198"/>
      <c r="F214" s="219"/>
      <c r="G214" s="255"/>
      <c r="H214" s="246"/>
      <c r="I214" s="246"/>
      <c r="J214" s="246"/>
      <c r="K214" s="267"/>
    </row>
    <row r="215" spans="2:11" customFormat="1" ht="15" customHeight="1">
      <c r="B215" s="266"/>
      <c r="C215" s="198" t="s">
        <v>726</v>
      </c>
      <c r="D215" s="198"/>
      <c r="E215" s="198"/>
      <c r="F215" s="219">
        <v>1</v>
      </c>
      <c r="G215" s="255"/>
      <c r="H215" s="323" t="s">
        <v>767</v>
      </c>
      <c r="I215" s="323"/>
      <c r="J215" s="323"/>
      <c r="K215" s="267"/>
    </row>
    <row r="216" spans="2:11" customFormat="1" ht="15" customHeight="1">
      <c r="B216" s="266"/>
      <c r="C216" s="198"/>
      <c r="D216" s="198"/>
      <c r="E216" s="198"/>
      <c r="F216" s="219">
        <v>2</v>
      </c>
      <c r="G216" s="255"/>
      <c r="H216" s="323" t="s">
        <v>768</v>
      </c>
      <c r="I216" s="323"/>
      <c r="J216" s="323"/>
      <c r="K216" s="267"/>
    </row>
    <row r="217" spans="2:11" customFormat="1" ht="15" customHeight="1">
      <c r="B217" s="266"/>
      <c r="C217" s="198"/>
      <c r="D217" s="198"/>
      <c r="E217" s="198"/>
      <c r="F217" s="219">
        <v>3</v>
      </c>
      <c r="G217" s="255"/>
      <c r="H217" s="323" t="s">
        <v>769</v>
      </c>
      <c r="I217" s="323"/>
      <c r="J217" s="323"/>
      <c r="K217" s="267"/>
    </row>
    <row r="218" spans="2:11" customFormat="1" ht="15" customHeight="1">
      <c r="B218" s="266"/>
      <c r="C218" s="198"/>
      <c r="D218" s="198"/>
      <c r="E218" s="198"/>
      <c r="F218" s="219">
        <v>4</v>
      </c>
      <c r="G218" s="255"/>
      <c r="H218" s="323" t="s">
        <v>770</v>
      </c>
      <c r="I218" s="323"/>
      <c r="J218" s="323"/>
      <c r="K218" s="267"/>
    </row>
    <row r="219" spans="2:11" customFormat="1" ht="12.75" customHeight="1">
      <c r="B219" s="268"/>
      <c r="C219" s="269"/>
      <c r="D219" s="269"/>
      <c r="E219" s="269"/>
      <c r="F219" s="269"/>
      <c r="G219" s="269"/>
      <c r="H219" s="269"/>
      <c r="I219" s="269"/>
      <c r="J219" s="269"/>
      <c r="K219" s="270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9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7" t="s">
        <v>90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112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312" t="str">
        <f>'Rekapitulace stavby'!K6</f>
        <v>Dětské dopravní hřiště Šumperk - SO 800 Vegetační úpravy - výsadba</v>
      </c>
      <c r="F7" s="313"/>
      <c r="G7" s="313"/>
      <c r="H7" s="313"/>
      <c r="L7" s="20"/>
    </row>
    <row r="8" spans="2:46" ht="12" customHeight="1">
      <c r="B8" s="20"/>
      <c r="D8" s="27" t="s">
        <v>113</v>
      </c>
      <c r="L8" s="20"/>
    </row>
    <row r="9" spans="2:46" s="1" customFormat="1" ht="16.5" customHeight="1">
      <c r="B9" s="32"/>
      <c r="E9" s="312" t="s">
        <v>114</v>
      </c>
      <c r="F9" s="314"/>
      <c r="G9" s="314"/>
      <c r="H9" s="314"/>
      <c r="L9" s="32"/>
    </row>
    <row r="10" spans="2:46" s="1" customFormat="1" ht="12" customHeight="1">
      <c r="B10" s="32"/>
      <c r="D10" s="27" t="s">
        <v>115</v>
      </c>
      <c r="L10" s="32"/>
    </row>
    <row r="11" spans="2:46" s="1" customFormat="1" ht="16.5" customHeight="1">
      <c r="B11" s="32"/>
      <c r="E11" s="271" t="s">
        <v>116</v>
      </c>
      <c r="F11" s="314"/>
      <c r="G11" s="314"/>
      <c r="H11" s="314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21. 8. 2025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>
      <c r="B17" s="32"/>
      <c r="E17" s="25" t="s">
        <v>28</v>
      </c>
      <c r="I17" s="27" t="s">
        <v>29</v>
      </c>
      <c r="J17" s="25" t="s">
        <v>30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15" t="str">
        <f>'Rekapitulace stavby'!E14</f>
        <v>Vyplň údaj</v>
      </c>
      <c r="F20" s="296"/>
      <c r="G20" s="296"/>
      <c r="H20" s="296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33</v>
      </c>
      <c r="I22" s="27" t="s">
        <v>26</v>
      </c>
      <c r="J22" s="25" t="s">
        <v>34</v>
      </c>
      <c r="L22" s="32"/>
    </row>
    <row r="23" spans="2:12" s="1" customFormat="1" ht="18" customHeight="1">
      <c r="B23" s="32"/>
      <c r="E23" s="25" t="s">
        <v>35</v>
      </c>
      <c r="I23" s="27" t="s">
        <v>29</v>
      </c>
      <c r="J23" s="25" t="s">
        <v>36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38</v>
      </c>
      <c r="I25" s="27" t="s">
        <v>26</v>
      </c>
      <c r="J25" s="25" t="s">
        <v>19</v>
      </c>
      <c r="L25" s="32"/>
    </row>
    <row r="26" spans="2:12" s="1" customFormat="1" ht="18" customHeight="1">
      <c r="B26" s="32"/>
      <c r="E26" s="25" t="s">
        <v>39</v>
      </c>
      <c r="I26" s="27" t="s">
        <v>29</v>
      </c>
      <c r="J26" s="25" t="s">
        <v>19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40</v>
      </c>
      <c r="L28" s="32"/>
    </row>
    <row r="29" spans="2:12" s="7" customFormat="1" ht="16.5" customHeight="1">
      <c r="B29" s="91"/>
      <c r="E29" s="301" t="s">
        <v>19</v>
      </c>
      <c r="F29" s="301"/>
      <c r="G29" s="301"/>
      <c r="H29" s="301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42</v>
      </c>
      <c r="J32" s="63">
        <f>ROUND(J87, 2)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44</v>
      </c>
      <c r="I34" s="35" t="s">
        <v>43</v>
      </c>
      <c r="J34" s="35" t="s">
        <v>45</v>
      </c>
      <c r="L34" s="32"/>
    </row>
    <row r="35" spans="2:12" s="1" customFormat="1" ht="14.45" customHeight="1">
      <c r="B35" s="32"/>
      <c r="D35" s="52" t="s">
        <v>46</v>
      </c>
      <c r="E35" s="27" t="s">
        <v>47</v>
      </c>
      <c r="F35" s="83">
        <f>ROUND((SUM(BE87:BE95)),  2)</f>
        <v>0</v>
      </c>
      <c r="I35" s="93">
        <v>0.21</v>
      </c>
      <c r="J35" s="83">
        <f>ROUND(((SUM(BE87:BE95))*I35),  2)</f>
        <v>0</v>
      </c>
      <c r="L35" s="32"/>
    </row>
    <row r="36" spans="2:12" s="1" customFormat="1" ht="14.45" customHeight="1">
      <c r="B36" s="32"/>
      <c r="E36" s="27" t="s">
        <v>48</v>
      </c>
      <c r="F36" s="83">
        <f>ROUND((SUM(BF87:BF95)),  2)</f>
        <v>0</v>
      </c>
      <c r="I36" s="93">
        <v>0.12</v>
      </c>
      <c r="J36" s="83">
        <f>ROUND(((SUM(BF87:BF95))*I36),  2)</f>
        <v>0</v>
      </c>
      <c r="L36" s="32"/>
    </row>
    <row r="37" spans="2:12" s="1" customFormat="1" ht="14.45" hidden="1" customHeight="1">
      <c r="B37" s="32"/>
      <c r="E37" s="27" t="s">
        <v>49</v>
      </c>
      <c r="F37" s="83">
        <f>ROUND((SUM(BG87:BG95)),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7" t="s">
        <v>50</v>
      </c>
      <c r="F38" s="83">
        <f>ROUND((SUM(BH87:BH95)),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>
      <c r="B39" s="32"/>
      <c r="E39" s="27" t="s">
        <v>51</v>
      </c>
      <c r="F39" s="83">
        <f>ROUND((SUM(BI87:BI95)),  2)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52</v>
      </c>
      <c r="E41" s="54"/>
      <c r="F41" s="54"/>
      <c r="G41" s="96" t="s">
        <v>53</v>
      </c>
      <c r="H41" s="97" t="s">
        <v>54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>
      <c r="B47" s="32"/>
      <c r="C47" s="21" t="s">
        <v>117</v>
      </c>
      <c r="L47" s="32"/>
    </row>
    <row r="48" spans="2:12" s="1" customFormat="1" ht="6.95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26.25" customHeight="1">
      <c r="B50" s="32"/>
      <c r="E50" s="312" t="str">
        <f>E7</f>
        <v>Dětské dopravní hřiště Šumperk - SO 800 Vegetační úpravy - výsadba</v>
      </c>
      <c r="F50" s="313"/>
      <c r="G50" s="313"/>
      <c r="H50" s="313"/>
      <c r="L50" s="32"/>
    </row>
    <row r="51" spans="2:47" ht="12" customHeight="1">
      <c r="B51" s="20"/>
      <c r="C51" s="27" t="s">
        <v>113</v>
      </c>
      <c r="L51" s="20"/>
    </row>
    <row r="52" spans="2:47" s="1" customFormat="1" ht="16.5" customHeight="1">
      <c r="B52" s="32"/>
      <c r="E52" s="312" t="s">
        <v>114</v>
      </c>
      <c r="F52" s="314"/>
      <c r="G52" s="314"/>
      <c r="H52" s="314"/>
      <c r="L52" s="32"/>
    </row>
    <row r="53" spans="2:47" s="1" customFormat="1" ht="12" customHeight="1">
      <c r="B53" s="32"/>
      <c r="C53" s="27" t="s">
        <v>115</v>
      </c>
      <c r="L53" s="32"/>
    </row>
    <row r="54" spans="2:47" s="1" customFormat="1" ht="16.5" customHeight="1">
      <c r="B54" s="32"/>
      <c r="E54" s="271" t="str">
        <f>E11</f>
        <v>SO 801 - Vegetační úpravy - příprava stanoviště</v>
      </c>
      <c r="F54" s="314"/>
      <c r="G54" s="314"/>
      <c r="H54" s="314"/>
      <c r="L54" s="32"/>
    </row>
    <row r="55" spans="2:47" s="1" customFormat="1" ht="6.95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k.ú. Šumperk</v>
      </c>
      <c r="I56" s="27" t="s">
        <v>23</v>
      </c>
      <c r="J56" s="49" t="str">
        <f>IF(J14="","",J14)</f>
        <v>21. 8. 2025</v>
      </c>
      <c r="L56" s="32"/>
    </row>
    <row r="57" spans="2:47" s="1" customFormat="1" ht="6.95" customHeight="1">
      <c r="B57" s="32"/>
      <c r="L57" s="32"/>
    </row>
    <row r="58" spans="2:47" s="1" customFormat="1" ht="15.2" customHeight="1">
      <c r="B58" s="32"/>
      <c r="C58" s="27" t="s">
        <v>25</v>
      </c>
      <c r="F58" s="25" t="str">
        <f>E17</f>
        <v>Město Šumperk</v>
      </c>
      <c r="I58" s="27" t="s">
        <v>33</v>
      </c>
      <c r="J58" s="30" t="str">
        <f>E23</f>
        <v>Cekr CZ s.r.o.</v>
      </c>
      <c r="L58" s="32"/>
    </row>
    <row r="59" spans="2:47" s="1" customFormat="1" ht="40.15" customHeight="1">
      <c r="B59" s="32"/>
      <c r="C59" s="27" t="s">
        <v>31</v>
      </c>
      <c r="F59" s="25" t="str">
        <f>IF(E20="","",E20)</f>
        <v>Vyplň údaj</v>
      </c>
      <c r="I59" s="27" t="s">
        <v>38</v>
      </c>
      <c r="J59" s="30" t="str">
        <f>E26</f>
        <v>Ateliér Máj, Ing. Svorová, Ing. Zuntychová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118</v>
      </c>
      <c r="D61" s="94"/>
      <c r="E61" s="94"/>
      <c r="F61" s="94"/>
      <c r="G61" s="94"/>
      <c r="H61" s="94"/>
      <c r="I61" s="94"/>
      <c r="J61" s="101" t="s">
        <v>119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" customHeight="1">
      <c r="B63" s="32"/>
      <c r="C63" s="102" t="s">
        <v>74</v>
      </c>
      <c r="J63" s="63">
        <f>J87</f>
        <v>0</v>
      </c>
      <c r="L63" s="32"/>
      <c r="AU63" s="17" t="s">
        <v>120</v>
      </c>
    </row>
    <row r="64" spans="2:47" s="8" customFormat="1" ht="24.95" customHeight="1">
      <c r="B64" s="103"/>
      <c r="D64" s="104" t="s">
        <v>121</v>
      </c>
      <c r="E64" s="105"/>
      <c r="F64" s="105"/>
      <c r="G64" s="105"/>
      <c r="H64" s="105"/>
      <c r="I64" s="105"/>
      <c r="J64" s="106">
        <f>J88</f>
        <v>0</v>
      </c>
      <c r="L64" s="103"/>
    </row>
    <row r="65" spans="2:12" s="9" customFormat="1" ht="19.899999999999999" customHeight="1">
      <c r="B65" s="107"/>
      <c r="D65" s="108" t="s">
        <v>122</v>
      </c>
      <c r="E65" s="109"/>
      <c r="F65" s="109"/>
      <c r="G65" s="109"/>
      <c r="H65" s="109"/>
      <c r="I65" s="109"/>
      <c r="J65" s="110">
        <f>J89</f>
        <v>0</v>
      </c>
      <c r="L65" s="107"/>
    </row>
    <row r="66" spans="2:12" s="1" customFormat="1" ht="21.75" customHeight="1">
      <c r="B66" s="32"/>
      <c r="L66" s="32"/>
    </row>
    <row r="67" spans="2:12" s="1" customFormat="1" ht="6.95" customHeight="1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2"/>
    </row>
    <row r="71" spans="2:12" s="1" customFormat="1" ht="6.95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2"/>
    </row>
    <row r="72" spans="2:12" s="1" customFormat="1" ht="24.95" customHeight="1">
      <c r="B72" s="32"/>
      <c r="C72" s="21" t="s">
        <v>123</v>
      </c>
      <c r="L72" s="32"/>
    </row>
    <row r="73" spans="2:12" s="1" customFormat="1" ht="6.95" customHeight="1">
      <c r="B73" s="32"/>
      <c r="L73" s="32"/>
    </row>
    <row r="74" spans="2:12" s="1" customFormat="1" ht="12" customHeight="1">
      <c r="B74" s="32"/>
      <c r="C74" s="27" t="s">
        <v>16</v>
      </c>
      <c r="L74" s="32"/>
    </row>
    <row r="75" spans="2:12" s="1" customFormat="1" ht="26.25" customHeight="1">
      <c r="B75" s="32"/>
      <c r="E75" s="312" t="str">
        <f>E7</f>
        <v>Dětské dopravní hřiště Šumperk - SO 800 Vegetační úpravy - výsadba</v>
      </c>
      <c r="F75" s="313"/>
      <c r="G75" s="313"/>
      <c r="H75" s="313"/>
      <c r="L75" s="32"/>
    </row>
    <row r="76" spans="2:12" ht="12" customHeight="1">
      <c r="B76" s="20"/>
      <c r="C76" s="27" t="s">
        <v>113</v>
      </c>
      <c r="L76" s="20"/>
    </row>
    <row r="77" spans="2:12" s="1" customFormat="1" ht="16.5" customHeight="1">
      <c r="B77" s="32"/>
      <c r="E77" s="312" t="s">
        <v>114</v>
      </c>
      <c r="F77" s="314"/>
      <c r="G77" s="314"/>
      <c r="H77" s="314"/>
      <c r="L77" s="32"/>
    </row>
    <row r="78" spans="2:12" s="1" customFormat="1" ht="12" customHeight="1">
      <c r="B78" s="32"/>
      <c r="C78" s="27" t="s">
        <v>115</v>
      </c>
      <c r="L78" s="32"/>
    </row>
    <row r="79" spans="2:12" s="1" customFormat="1" ht="16.5" customHeight="1">
      <c r="B79" s="32"/>
      <c r="E79" s="271" t="str">
        <f>E11</f>
        <v>SO 801 - Vegetační úpravy - příprava stanoviště</v>
      </c>
      <c r="F79" s="314"/>
      <c r="G79" s="314"/>
      <c r="H79" s="314"/>
      <c r="L79" s="32"/>
    </row>
    <row r="80" spans="2:12" s="1" customFormat="1" ht="6.95" customHeight="1">
      <c r="B80" s="32"/>
      <c r="L80" s="32"/>
    </row>
    <row r="81" spans="2:65" s="1" customFormat="1" ht="12" customHeight="1">
      <c r="B81" s="32"/>
      <c r="C81" s="27" t="s">
        <v>21</v>
      </c>
      <c r="F81" s="25" t="str">
        <f>F14</f>
        <v>k.ú. Šumperk</v>
      </c>
      <c r="I81" s="27" t="s">
        <v>23</v>
      </c>
      <c r="J81" s="49" t="str">
        <f>IF(J14="","",J14)</f>
        <v>21. 8. 2025</v>
      </c>
      <c r="L81" s="32"/>
    </row>
    <row r="82" spans="2:65" s="1" customFormat="1" ht="6.95" customHeight="1">
      <c r="B82" s="32"/>
      <c r="L82" s="32"/>
    </row>
    <row r="83" spans="2:65" s="1" customFormat="1" ht="15.2" customHeight="1">
      <c r="B83" s="32"/>
      <c r="C83" s="27" t="s">
        <v>25</v>
      </c>
      <c r="F83" s="25" t="str">
        <f>E17</f>
        <v>Město Šumperk</v>
      </c>
      <c r="I83" s="27" t="s">
        <v>33</v>
      </c>
      <c r="J83" s="30" t="str">
        <f>E23</f>
        <v>Cekr CZ s.r.o.</v>
      </c>
      <c r="L83" s="32"/>
    </row>
    <row r="84" spans="2:65" s="1" customFormat="1" ht="40.15" customHeight="1">
      <c r="B84" s="32"/>
      <c r="C84" s="27" t="s">
        <v>31</v>
      </c>
      <c r="F84" s="25" t="str">
        <f>IF(E20="","",E20)</f>
        <v>Vyplň údaj</v>
      </c>
      <c r="I84" s="27" t="s">
        <v>38</v>
      </c>
      <c r="J84" s="30" t="str">
        <f>E26</f>
        <v>Ateliér Máj, Ing. Svorová, Ing. Zuntychová</v>
      </c>
      <c r="L84" s="32"/>
    </row>
    <row r="85" spans="2:65" s="1" customFormat="1" ht="10.35" customHeight="1">
      <c r="B85" s="32"/>
      <c r="L85" s="32"/>
    </row>
    <row r="86" spans="2:65" s="10" customFormat="1" ht="29.25" customHeight="1">
      <c r="B86" s="111"/>
      <c r="C86" s="112" t="s">
        <v>124</v>
      </c>
      <c r="D86" s="113" t="s">
        <v>61</v>
      </c>
      <c r="E86" s="113" t="s">
        <v>57</v>
      </c>
      <c r="F86" s="113" t="s">
        <v>58</v>
      </c>
      <c r="G86" s="113" t="s">
        <v>125</v>
      </c>
      <c r="H86" s="113" t="s">
        <v>126</v>
      </c>
      <c r="I86" s="113" t="s">
        <v>127</v>
      </c>
      <c r="J86" s="113" t="s">
        <v>119</v>
      </c>
      <c r="K86" s="114" t="s">
        <v>128</v>
      </c>
      <c r="L86" s="111"/>
      <c r="M86" s="56" t="s">
        <v>19</v>
      </c>
      <c r="N86" s="57" t="s">
        <v>46</v>
      </c>
      <c r="O86" s="57" t="s">
        <v>129</v>
      </c>
      <c r="P86" s="57" t="s">
        <v>130</v>
      </c>
      <c r="Q86" s="57" t="s">
        <v>131</v>
      </c>
      <c r="R86" s="57" t="s">
        <v>132</v>
      </c>
      <c r="S86" s="57" t="s">
        <v>133</v>
      </c>
      <c r="T86" s="58" t="s">
        <v>134</v>
      </c>
    </row>
    <row r="87" spans="2:65" s="1" customFormat="1" ht="22.9" customHeight="1">
      <c r="B87" s="32"/>
      <c r="C87" s="61" t="s">
        <v>135</v>
      </c>
      <c r="J87" s="115">
        <f>BK87</f>
        <v>0</v>
      </c>
      <c r="L87" s="32"/>
      <c r="M87" s="59"/>
      <c r="N87" s="50"/>
      <c r="O87" s="50"/>
      <c r="P87" s="116">
        <f>P88</f>
        <v>0</v>
      </c>
      <c r="Q87" s="50"/>
      <c r="R87" s="116">
        <f>R88</f>
        <v>0</v>
      </c>
      <c r="S87" s="50"/>
      <c r="T87" s="117">
        <f>T88</f>
        <v>0</v>
      </c>
      <c r="AT87" s="17" t="s">
        <v>75</v>
      </c>
      <c r="AU87" s="17" t="s">
        <v>120</v>
      </c>
      <c r="BK87" s="118">
        <f>BK88</f>
        <v>0</v>
      </c>
    </row>
    <row r="88" spans="2:65" s="11" customFormat="1" ht="25.9" customHeight="1">
      <c r="B88" s="119"/>
      <c r="D88" s="120" t="s">
        <v>75</v>
      </c>
      <c r="E88" s="121" t="s">
        <v>136</v>
      </c>
      <c r="F88" s="121" t="s">
        <v>137</v>
      </c>
      <c r="I88" s="122"/>
      <c r="J88" s="123">
        <f>BK88</f>
        <v>0</v>
      </c>
      <c r="L88" s="119"/>
      <c r="M88" s="124"/>
      <c r="P88" s="125">
        <f>P89</f>
        <v>0</v>
      </c>
      <c r="R88" s="125">
        <f>R89</f>
        <v>0</v>
      </c>
      <c r="T88" s="126">
        <f>T89</f>
        <v>0</v>
      </c>
      <c r="AR88" s="120" t="s">
        <v>83</v>
      </c>
      <c r="AT88" s="127" t="s">
        <v>75</v>
      </c>
      <c r="AU88" s="127" t="s">
        <v>76</v>
      </c>
      <c r="AY88" s="120" t="s">
        <v>138</v>
      </c>
      <c r="BK88" s="128">
        <f>BK89</f>
        <v>0</v>
      </c>
    </row>
    <row r="89" spans="2:65" s="11" customFormat="1" ht="22.9" customHeight="1">
      <c r="B89" s="119"/>
      <c r="D89" s="120" t="s">
        <v>75</v>
      </c>
      <c r="E89" s="129" t="s">
        <v>139</v>
      </c>
      <c r="F89" s="129" t="s">
        <v>140</v>
      </c>
      <c r="I89" s="122"/>
      <c r="J89" s="130">
        <f>BK89</f>
        <v>0</v>
      </c>
      <c r="L89" s="119"/>
      <c r="M89" s="124"/>
      <c r="P89" s="125">
        <f>SUM(P90:P95)</f>
        <v>0</v>
      </c>
      <c r="R89" s="125">
        <f>SUM(R90:R95)</f>
        <v>0</v>
      </c>
      <c r="T89" s="126">
        <f>SUM(T90:T95)</f>
        <v>0</v>
      </c>
      <c r="AR89" s="120" t="s">
        <v>83</v>
      </c>
      <c r="AT89" s="127" t="s">
        <v>75</v>
      </c>
      <c r="AU89" s="127" t="s">
        <v>83</v>
      </c>
      <c r="AY89" s="120" t="s">
        <v>138</v>
      </c>
      <c r="BK89" s="128">
        <f>SUM(BK90:BK95)</f>
        <v>0</v>
      </c>
    </row>
    <row r="90" spans="2:65" s="1" customFormat="1" ht="16.5" customHeight="1">
      <c r="B90" s="32"/>
      <c r="C90" s="131" t="s">
        <v>83</v>
      </c>
      <c r="D90" s="131" t="s">
        <v>141</v>
      </c>
      <c r="E90" s="132" t="s">
        <v>142</v>
      </c>
      <c r="F90" s="133" t="s">
        <v>143</v>
      </c>
      <c r="G90" s="134" t="s">
        <v>144</v>
      </c>
      <c r="H90" s="135">
        <v>2277</v>
      </c>
      <c r="I90" s="136"/>
      <c r="J90" s="137">
        <f>ROUND(I90*H90,2)</f>
        <v>0</v>
      </c>
      <c r="K90" s="133" t="s">
        <v>145</v>
      </c>
      <c r="L90" s="32"/>
      <c r="M90" s="138" t="s">
        <v>19</v>
      </c>
      <c r="N90" s="139" t="s">
        <v>47</v>
      </c>
      <c r="P90" s="140">
        <f>O90*H90</f>
        <v>0</v>
      </c>
      <c r="Q90" s="140">
        <v>0</v>
      </c>
      <c r="R90" s="140">
        <f>Q90*H90</f>
        <v>0</v>
      </c>
      <c r="S90" s="140">
        <v>0</v>
      </c>
      <c r="T90" s="141">
        <f>S90*H90</f>
        <v>0</v>
      </c>
      <c r="AR90" s="142" t="s">
        <v>146</v>
      </c>
      <c r="AT90" s="142" t="s">
        <v>141</v>
      </c>
      <c r="AU90" s="142" t="s">
        <v>85</v>
      </c>
      <c r="AY90" s="17" t="s">
        <v>138</v>
      </c>
      <c r="BE90" s="143">
        <f>IF(N90="základní",J90,0)</f>
        <v>0</v>
      </c>
      <c r="BF90" s="143">
        <f>IF(N90="snížená",J90,0)</f>
        <v>0</v>
      </c>
      <c r="BG90" s="143">
        <f>IF(N90="zákl. přenesená",J90,0)</f>
        <v>0</v>
      </c>
      <c r="BH90" s="143">
        <f>IF(N90="sníž. přenesená",J90,0)</f>
        <v>0</v>
      </c>
      <c r="BI90" s="143">
        <f>IF(N90="nulová",J90,0)</f>
        <v>0</v>
      </c>
      <c r="BJ90" s="17" t="s">
        <v>83</v>
      </c>
      <c r="BK90" s="143">
        <f>ROUND(I90*H90,2)</f>
        <v>0</v>
      </c>
      <c r="BL90" s="17" t="s">
        <v>146</v>
      </c>
      <c r="BM90" s="142" t="s">
        <v>147</v>
      </c>
    </row>
    <row r="91" spans="2:65" s="1" customFormat="1" ht="19.5">
      <c r="B91" s="32"/>
      <c r="D91" s="144" t="s">
        <v>148</v>
      </c>
      <c r="F91" s="145" t="s">
        <v>149</v>
      </c>
      <c r="I91" s="146"/>
      <c r="L91" s="32"/>
      <c r="M91" s="147"/>
      <c r="T91" s="53"/>
      <c r="AT91" s="17" t="s">
        <v>148</v>
      </c>
      <c r="AU91" s="17" t="s">
        <v>85</v>
      </c>
    </row>
    <row r="92" spans="2:65" s="1" customFormat="1" ht="16.5" customHeight="1">
      <c r="B92" s="32"/>
      <c r="C92" s="131" t="s">
        <v>85</v>
      </c>
      <c r="D92" s="131" t="s">
        <v>141</v>
      </c>
      <c r="E92" s="132" t="s">
        <v>150</v>
      </c>
      <c r="F92" s="133" t="s">
        <v>151</v>
      </c>
      <c r="G92" s="134" t="s">
        <v>144</v>
      </c>
      <c r="H92" s="135">
        <v>2277</v>
      </c>
      <c r="I92" s="136"/>
      <c r="J92" s="137">
        <f>ROUND(I92*H92,2)</f>
        <v>0</v>
      </c>
      <c r="K92" s="133" t="s">
        <v>145</v>
      </c>
      <c r="L92" s="32"/>
      <c r="M92" s="138" t="s">
        <v>19</v>
      </c>
      <c r="N92" s="139" t="s">
        <v>47</v>
      </c>
      <c r="P92" s="140">
        <f>O92*H92</f>
        <v>0</v>
      </c>
      <c r="Q92" s="140">
        <v>0</v>
      </c>
      <c r="R92" s="140">
        <f>Q92*H92</f>
        <v>0</v>
      </c>
      <c r="S92" s="140">
        <v>0</v>
      </c>
      <c r="T92" s="141">
        <f>S92*H92</f>
        <v>0</v>
      </c>
      <c r="AR92" s="142" t="s">
        <v>146</v>
      </c>
      <c r="AT92" s="142" t="s">
        <v>141</v>
      </c>
      <c r="AU92" s="142" t="s">
        <v>85</v>
      </c>
      <c r="AY92" s="17" t="s">
        <v>138</v>
      </c>
      <c r="BE92" s="143">
        <f>IF(N92="základní",J92,0)</f>
        <v>0</v>
      </c>
      <c r="BF92" s="143">
        <f>IF(N92="snížená",J92,0)</f>
        <v>0</v>
      </c>
      <c r="BG92" s="143">
        <f>IF(N92="zákl. přenesená",J92,0)</f>
        <v>0</v>
      </c>
      <c r="BH92" s="143">
        <f>IF(N92="sníž. přenesená",J92,0)</f>
        <v>0</v>
      </c>
      <c r="BI92" s="143">
        <f>IF(N92="nulová",J92,0)</f>
        <v>0</v>
      </c>
      <c r="BJ92" s="17" t="s">
        <v>83</v>
      </c>
      <c r="BK92" s="143">
        <f>ROUND(I92*H92,2)</f>
        <v>0</v>
      </c>
      <c r="BL92" s="17" t="s">
        <v>146</v>
      </c>
      <c r="BM92" s="142" t="s">
        <v>152</v>
      </c>
    </row>
    <row r="93" spans="2:65" s="1" customFormat="1" ht="19.5">
      <c r="B93" s="32"/>
      <c r="D93" s="144" t="s">
        <v>148</v>
      </c>
      <c r="F93" s="145" t="s">
        <v>149</v>
      </c>
      <c r="I93" s="146"/>
      <c r="L93" s="32"/>
      <c r="M93" s="147"/>
      <c r="T93" s="53"/>
      <c r="AT93" s="17" t="s">
        <v>148</v>
      </c>
      <c r="AU93" s="17" t="s">
        <v>85</v>
      </c>
    </row>
    <row r="94" spans="2:65" s="1" customFormat="1" ht="16.5" customHeight="1">
      <c r="B94" s="32"/>
      <c r="C94" s="131" t="s">
        <v>153</v>
      </c>
      <c r="D94" s="131" t="s">
        <v>141</v>
      </c>
      <c r="E94" s="132" t="s">
        <v>154</v>
      </c>
      <c r="F94" s="133" t="s">
        <v>155</v>
      </c>
      <c r="G94" s="134" t="s">
        <v>144</v>
      </c>
      <c r="H94" s="135">
        <v>2277</v>
      </c>
      <c r="I94" s="136"/>
      <c r="J94" s="137">
        <f>ROUND(I94*H94,2)</f>
        <v>0</v>
      </c>
      <c r="K94" s="133" t="s">
        <v>145</v>
      </c>
      <c r="L94" s="32"/>
      <c r="M94" s="138" t="s">
        <v>19</v>
      </c>
      <c r="N94" s="139" t="s">
        <v>47</v>
      </c>
      <c r="P94" s="140">
        <f>O94*H94</f>
        <v>0</v>
      </c>
      <c r="Q94" s="140">
        <v>0</v>
      </c>
      <c r="R94" s="140">
        <f>Q94*H94</f>
        <v>0</v>
      </c>
      <c r="S94" s="140">
        <v>0</v>
      </c>
      <c r="T94" s="141">
        <f>S94*H94</f>
        <v>0</v>
      </c>
      <c r="AR94" s="142" t="s">
        <v>146</v>
      </c>
      <c r="AT94" s="142" t="s">
        <v>141</v>
      </c>
      <c r="AU94" s="142" t="s">
        <v>85</v>
      </c>
      <c r="AY94" s="17" t="s">
        <v>138</v>
      </c>
      <c r="BE94" s="143">
        <f>IF(N94="základní",J94,0)</f>
        <v>0</v>
      </c>
      <c r="BF94" s="143">
        <f>IF(N94="snížená",J94,0)</f>
        <v>0</v>
      </c>
      <c r="BG94" s="143">
        <f>IF(N94="zákl. přenesená",J94,0)</f>
        <v>0</v>
      </c>
      <c r="BH94" s="143">
        <f>IF(N94="sníž. přenesená",J94,0)</f>
        <v>0</v>
      </c>
      <c r="BI94" s="143">
        <f>IF(N94="nulová",J94,0)</f>
        <v>0</v>
      </c>
      <c r="BJ94" s="17" t="s">
        <v>83</v>
      </c>
      <c r="BK94" s="143">
        <f>ROUND(I94*H94,2)</f>
        <v>0</v>
      </c>
      <c r="BL94" s="17" t="s">
        <v>146</v>
      </c>
      <c r="BM94" s="142" t="s">
        <v>156</v>
      </c>
    </row>
    <row r="95" spans="2:65" s="1" customFormat="1" ht="19.5">
      <c r="B95" s="32"/>
      <c r="D95" s="144" t="s">
        <v>148</v>
      </c>
      <c r="F95" s="145" t="s">
        <v>149</v>
      </c>
      <c r="I95" s="146"/>
      <c r="L95" s="32"/>
      <c r="M95" s="148"/>
      <c r="N95" s="149"/>
      <c r="O95" s="149"/>
      <c r="P95" s="149"/>
      <c r="Q95" s="149"/>
      <c r="R95" s="149"/>
      <c r="S95" s="149"/>
      <c r="T95" s="150"/>
      <c r="AT95" s="17" t="s">
        <v>148</v>
      </c>
      <c r="AU95" s="17" t="s">
        <v>85</v>
      </c>
    </row>
    <row r="96" spans="2:65" s="1" customFormat="1" ht="6.95" customHeight="1"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32"/>
    </row>
  </sheetData>
  <sheetProtection algorithmName="SHA-512" hashValue="Iesa0l5Bl+myYUyv0SVuca+c0CkbeL0QQ7Y49uUJ0dLUANhmDm8HkpvIJHWD9YWIGVV3Jofm+3GXYjgVsPH2Ig==" saltValue="bxCk+t3ifcl1uSnavUV+MokxqnLeFhTKPUsqwuTLDuias9wrYqz8kAuAL7kJ/cfha3FTag1Qt6Hbs8S0cn4HLA==" spinCount="100000" sheet="1" objects="1" scenarios="1" formatColumns="0" formatRows="0" autoFilter="0"/>
  <autoFilter ref="C86:K95" xr:uid="{00000000-0009-0000-0000-000001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0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7" t="s">
        <v>93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112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312" t="str">
        <f>'Rekapitulace stavby'!K6</f>
        <v>Dětské dopravní hřiště Šumperk - SO 800 Vegetační úpravy - výsadba</v>
      </c>
      <c r="F7" s="313"/>
      <c r="G7" s="313"/>
      <c r="H7" s="313"/>
      <c r="L7" s="20"/>
    </row>
    <row r="8" spans="2:46" ht="12" customHeight="1">
      <c r="B8" s="20"/>
      <c r="D8" s="27" t="s">
        <v>113</v>
      </c>
      <c r="L8" s="20"/>
    </row>
    <row r="9" spans="2:46" s="1" customFormat="1" ht="16.5" customHeight="1">
      <c r="B9" s="32"/>
      <c r="E9" s="312" t="s">
        <v>114</v>
      </c>
      <c r="F9" s="314"/>
      <c r="G9" s="314"/>
      <c r="H9" s="314"/>
      <c r="L9" s="32"/>
    </row>
    <row r="10" spans="2:46" s="1" customFormat="1" ht="12" customHeight="1">
      <c r="B10" s="32"/>
      <c r="D10" s="27" t="s">
        <v>115</v>
      </c>
      <c r="L10" s="32"/>
    </row>
    <row r="11" spans="2:46" s="1" customFormat="1" ht="16.5" customHeight="1">
      <c r="B11" s="32"/>
      <c r="E11" s="271" t="s">
        <v>157</v>
      </c>
      <c r="F11" s="314"/>
      <c r="G11" s="314"/>
      <c r="H11" s="314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21. 8. 2025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>
      <c r="B17" s="32"/>
      <c r="E17" s="25" t="s">
        <v>28</v>
      </c>
      <c r="I17" s="27" t="s">
        <v>29</v>
      </c>
      <c r="J17" s="25" t="s">
        <v>30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15" t="str">
        <f>'Rekapitulace stavby'!E14</f>
        <v>Vyplň údaj</v>
      </c>
      <c r="F20" s="296"/>
      <c r="G20" s="296"/>
      <c r="H20" s="296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33</v>
      </c>
      <c r="I22" s="27" t="s">
        <v>26</v>
      </c>
      <c r="J22" s="25" t="s">
        <v>34</v>
      </c>
      <c r="L22" s="32"/>
    </row>
    <row r="23" spans="2:12" s="1" customFormat="1" ht="18" customHeight="1">
      <c r="B23" s="32"/>
      <c r="E23" s="25" t="s">
        <v>35</v>
      </c>
      <c r="I23" s="27" t="s">
        <v>29</v>
      </c>
      <c r="J23" s="25" t="s">
        <v>36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38</v>
      </c>
      <c r="I25" s="27" t="s">
        <v>26</v>
      </c>
      <c r="J25" s="25" t="s">
        <v>19</v>
      </c>
      <c r="L25" s="32"/>
    </row>
    <row r="26" spans="2:12" s="1" customFormat="1" ht="18" customHeight="1">
      <c r="B26" s="32"/>
      <c r="E26" s="25" t="s">
        <v>39</v>
      </c>
      <c r="I26" s="27" t="s">
        <v>29</v>
      </c>
      <c r="J26" s="25" t="s">
        <v>19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40</v>
      </c>
      <c r="L28" s="32"/>
    </row>
    <row r="29" spans="2:12" s="7" customFormat="1" ht="16.5" customHeight="1">
      <c r="B29" s="91"/>
      <c r="E29" s="301" t="s">
        <v>19</v>
      </c>
      <c r="F29" s="301"/>
      <c r="G29" s="301"/>
      <c r="H29" s="301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42</v>
      </c>
      <c r="J32" s="63">
        <f>ROUND(J87, 2)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44</v>
      </c>
      <c r="I34" s="35" t="s">
        <v>43</v>
      </c>
      <c r="J34" s="35" t="s">
        <v>45</v>
      </c>
      <c r="L34" s="32"/>
    </row>
    <row r="35" spans="2:12" s="1" customFormat="1" ht="14.45" customHeight="1">
      <c r="B35" s="32"/>
      <c r="D35" s="52" t="s">
        <v>46</v>
      </c>
      <c r="E35" s="27" t="s">
        <v>47</v>
      </c>
      <c r="F35" s="83">
        <f>ROUND((SUM(BE87:BE204)),  2)</f>
        <v>0</v>
      </c>
      <c r="I35" s="93">
        <v>0.21</v>
      </c>
      <c r="J35" s="83">
        <f>ROUND(((SUM(BE87:BE204))*I35),  2)</f>
        <v>0</v>
      </c>
      <c r="L35" s="32"/>
    </row>
    <row r="36" spans="2:12" s="1" customFormat="1" ht="14.45" customHeight="1">
      <c r="B36" s="32"/>
      <c r="E36" s="27" t="s">
        <v>48</v>
      </c>
      <c r="F36" s="83">
        <f>ROUND((SUM(BF87:BF204)),  2)</f>
        <v>0</v>
      </c>
      <c r="I36" s="93">
        <v>0.12</v>
      </c>
      <c r="J36" s="83">
        <f>ROUND(((SUM(BF87:BF204))*I36),  2)</f>
        <v>0</v>
      </c>
      <c r="L36" s="32"/>
    </row>
    <row r="37" spans="2:12" s="1" customFormat="1" ht="14.45" hidden="1" customHeight="1">
      <c r="B37" s="32"/>
      <c r="E37" s="27" t="s">
        <v>49</v>
      </c>
      <c r="F37" s="83">
        <f>ROUND((SUM(BG87:BG204)),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7" t="s">
        <v>50</v>
      </c>
      <c r="F38" s="83">
        <f>ROUND((SUM(BH87:BH204)),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>
      <c r="B39" s="32"/>
      <c r="E39" s="27" t="s">
        <v>51</v>
      </c>
      <c r="F39" s="83">
        <f>ROUND((SUM(BI87:BI204)),  2)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52</v>
      </c>
      <c r="E41" s="54"/>
      <c r="F41" s="54"/>
      <c r="G41" s="96" t="s">
        <v>53</v>
      </c>
      <c r="H41" s="97" t="s">
        <v>54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>
      <c r="B47" s="32"/>
      <c r="C47" s="21" t="s">
        <v>117</v>
      </c>
      <c r="L47" s="32"/>
    </row>
    <row r="48" spans="2:12" s="1" customFormat="1" ht="6.95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26.25" customHeight="1">
      <c r="B50" s="32"/>
      <c r="E50" s="312" t="str">
        <f>E7</f>
        <v>Dětské dopravní hřiště Šumperk - SO 800 Vegetační úpravy - výsadba</v>
      </c>
      <c r="F50" s="313"/>
      <c r="G50" s="313"/>
      <c r="H50" s="313"/>
      <c r="L50" s="32"/>
    </row>
    <row r="51" spans="2:47" ht="12" customHeight="1">
      <c r="B51" s="20"/>
      <c r="C51" s="27" t="s">
        <v>113</v>
      </c>
      <c r="L51" s="20"/>
    </row>
    <row r="52" spans="2:47" s="1" customFormat="1" ht="16.5" customHeight="1">
      <c r="B52" s="32"/>
      <c r="E52" s="312" t="s">
        <v>114</v>
      </c>
      <c r="F52" s="314"/>
      <c r="G52" s="314"/>
      <c r="H52" s="314"/>
      <c r="L52" s="32"/>
    </row>
    <row r="53" spans="2:47" s="1" customFormat="1" ht="12" customHeight="1">
      <c r="B53" s="32"/>
      <c r="C53" s="27" t="s">
        <v>115</v>
      </c>
      <c r="L53" s="32"/>
    </row>
    <row r="54" spans="2:47" s="1" customFormat="1" ht="16.5" customHeight="1">
      <c r="B54" s="32"/>
      <c r="E54" s="271" t="str">
        <f>E11</f>
        <v>SO 802 - Vegetační úpravy - výsadby stromů</v>
      </c>
      <c r="F54" s="314"/>
      <c r="G54" s="314"/>
      <c r="H54" s="314"/>
      <c r="L54" s="32"/>
    </row>
    <row r="55" spans="2:47" s="1" customFormat="1" ht="6.95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k.ú. Šumperk</v>
      </c>
      <c r="I56" s="27" t="s">
        <v>23</v>
      </c>
      <c r="J56" s="49" t="str">
        <f>IF(J14="","",J14)</f>
        <v>21. 8. 2025</v>
      </c>
      <c r="L56" s="32"/>
    </row>
    <row r="57" spans="2:47" s="1" customFormat="1" ht="6.95" customHeight="1">
      <c r="B57" s="32"/>
      <c r="L57" s="32"/>
    </row>
    <row r="58" spans="2:47" s="1" customFormat="1" ht="15.2" customHeight="1">
      <c r="B58" s="32"/>
      <c r="C58" s="27" t="s">
        <v>25</v>
      </c>
      <c r="F58" s="25" t="str">
        <f>E17</f>
        <v>Město Šumperk</v>
      </c>
      <c r="I58" s="27" t="s">
        <v>33</v>
      </c>
      <c r="J58" s="30" t="str">
        <f>E23</f>
        <v>Cekr CZ s.r.o.</v>
      </c>
      <c r="L58" s="32"/>
    </row>
    <row r="59" spans="2:47" s="1" customFormat="1" ht="40.15" customHeight="1">
      <c r="B59" s="32"/>
      <c r="C59" s="27" t="s">
        <v>31</v>
      </c>
      <c r="F59" s="25" t="str">
        <f>IF(E20="","",E20)</f>
        <v>Vyplň údaj</v>
      </c>
      <c r="I59" s="27" t="s">
        <v>38</v>
      </c>
      <c r="J59" s="30" t="str">
        <f>E26</f>
        <v>Ateliér Máj, Ing. Svorová, Ing. Zuntychová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118</v>
      </c>
      <c r="D61" s="94"/>
      <c r="E61" s="94"/>
      <c r="F61" s="94"/>
      <c r="G61" s="94"/>
      <c r="H61" s="94"/>
      <c r="I61" s="94"/>
      <c r="J61" s="101" t="s">
        <v>119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" customHeight="1">
      <c r="B63" s="32"/>
      <c r="C63" s="102" t="s">
        <v>74</v>
      </c>
      <c r="J63" s="63">
        <f>J87</f>
        <v>0</v>
      </c>
      <c r="L63" s="32"/>
      <c r="AU63" s="17" t="s">
        <v>120</v>
      </c>
    </row>
    <row r="64" spans="2:47" s="8" customFormat="1" ht="24.95" customHeight="1">
      <c r="B64" s="103"/>
      <c r="D64" s="104" t="s">
        <v>121</v>
      </c>
      <c r="E64" s="105"/>
      <c r="F64" s="105"/>
      <c r="G64" s="105"/>
      <c r="H64" s="105"/>
      <c r="I64" s="105"/>
      <c r="J64" s="106">
        <f>J88</f>
        <v>0</v>
      </c>
      <c r="L64" s="103"/>
    </row>
    <row r="65" spans="2:12" s="9" customFormat="1" ht="19.899999999999999" customHeight="1">
      <c r="B65" s="107"/>
      <c r="D65" s="108" t="s">
        <v>158</v>
      </c>
      <c r="E65" s="109"/>
      <c r="F65" s="109"/>
      <c r="G65" s="109"/>
      <c r="H65" s="109"/>
      <c r="I65" s="109"/>
      <c r="J65" s="110">
        <f>J89</f>
        <v>0</v>
      </c>
      <c r="L65" s="107"/>
    </row>
    <row r="66" spans="2:12" s="1" customFormat="1" ht="21.75" customHeight="1">
      <c r="B66" s="32"/>
      <c r="L66" s="32"/>
    </row>
    <row r="67" spans="2:12" s="1" customFormat="1" ht="6.95" customHeight="1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2"/>
    </row>
    <row r="71" spans="2:12" s="1" customFormat="1" ht="6.95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2"/>
    </row>
    <row r="72" spans="2:12" s="1" customFormat="1" ht="24.95" customHeight="1">
      <c r="B72" s="32"/>
      <c r="C72" s="21" t="s">
        <v>123</v>
      </c>
      <c r="L72" s="32"/>
    </row>
    <row r="73" spans="2:12" s="1" customFormat="1" ht="6.95" customHeight="1">
      <c r="B73" s="32"/>
      <c r="L73" s="32"/>
    </row>
    <row r="74" spans="2:12" s="1" customFormat="1" ht="12" customHeight="1">
      <c r="B74" s="32"/>
      <c r="C74" s="27" t="s">
        <v>16</v>
      </c>
      <c r="L74" s="32"/>
    </row>
    <row r="75" spans="2:12" s="1" customFormat="1" ht="26.25" customHeight="1">
      <c r="B75" s="32"/>
      <c r="E75" s="312" t="str">
        <f>E7</f>
        <v>Dětské dopravní hřiště Šumperk - SO 800 Vegetační úpravy - výsadba</v>
      </c>
      <c r="F75" s="313"/>
      <c r="G75" s="313"/>
      <c r="H75" s="313"/>
      <c r="L75" s="32"/>
    </row>
    <row r="76" spans="2:12" ht="12" customHeight="1">
      <c r="B76" s="20"/>
      <c r="C76" s="27" t="s">
        <v>113</v>
      </c>
      <c r="L76" s="20"/>
    </row>
    <row r="77" spans="2:12" s="1" customFormat="1" ht="16.5" customHeight="1">
      <c r="B77" s="32"/>
      <c r="E77" s="312" t="s">
        <v>114</v>
      </c>
      <c r="F77" s="314"/>
      <c r="G77" s="314"/>
      <c r="H77" s="314"/>
      <c r="L77" s="32"/>
    </row>
    <row r="78" spans="2:12" s="1" customFormat="1" ht="12" customHeight="1">
      <c r="B78" s="32"/>
      <c r="C78" s="27" t="s">
        <v>115</v>
      </c>
      <c r="L78" s="32"/>
    </row>
    <row r="79" spans="2:12" s="1" customFormat="1" ht="16.5" customHeight="1">
      <c r="B79" s="32"/>
      <c r="E79" s="271" t="str">
        <f>E11</f>
        <v>SO 802 - Vegetační úpravy - výsadby stromů</v>
      </c>
      <c r="F79" s="314"/>
      <c r="G79" s="314"/>
      <c r="H79" s="314"/>
      <c r="L79" s="32"/>
    </row>
    <row r="80" spans="2:12" s="1" customFormat="1" ht="6.95" customHeight="1">
      <c r="B80" s="32"/>
      <c r="L80" s="32"/>
    </row>
    <row r="81" spans="2:65" s="1" customFormat="1" ht="12" customHeight="1">
      <c r="B81" s="32"/>
      <c r="C81" s="27" t="s">
        <v>21</v>
      </c>
      <c r="F81" s="25" t="str">
        <f>F14</f>
        <v>k.ú. Šumperk</v>
      </c>
      <c r="I81" s="27" t="s">
        <v>23</v>
      </c>
      <c r="J81" s="49" t="str">
        <f>IF(J14="","",J14)</f>
        <v>21. 8. 2025</v>
      </c>
      <c r="L81" s="32"/>
    </row>
    <row r="82" spans="2:65" s="1" customFormat="1" ht="6.95" customHeight="1">
      <c r="B82" s="32"/>
      <c r="L82" s="32"/>
    </row>
    <row r="83" spans="2:65" s="1" customFormat="1" ht="15.2" customHeight="1">
      <c r="B83" s="32"/>
      <c r="C83" s="27" t="s">
        <v>25</v>
      </c>
      <c r="F83" s="25" t="str">
        <f>E17</f>
        <v>Město Šumperk</v>
      </c>
      <c r="I83" s="27" t="s">
        <v>33</v>
      </c>
      <c r="J83" s="30" t="str">
        <f>E23</f>
        <v>Cekr CZ s.r.o.</v>
      </c>
      <c r="L83" s="32"/>
    </row>
    <row r="84" spans="2:65" s="1" customFormat="1" ht="40.15" customHeight="1">
      <c r="B84" s="32"/>
      <c r="C84" s="27" t="s">
        <v>31</v>
      </c>
      <c r="F84" s="25" t="str">
        <f>IF(E20="","",E20)</f>
        <v>Vyplň údaj</v>
      </c>
      <c r="I84" s="27" t="s">
        <v>38</v>
      </c>
      <c r="J84" s="30" t="str">
        <f>E26</f>
        <v>Ateliér Máj, Ing. Svorová, Ing. Zuntychová</v>
      </c>
      <c r="L84" s="32"/>
    </row>
    <row r="85" spans="2:65" s="1" customFormat="1" ht="10.35" customHeight="1">
      <c r="B85" s="32"/>
      <c r="L85" s="32"/>
    </row>
    <row r="86" spans="2:65" s="10" customFormat="1" ht="29.25" customHeight="1">
      <c r="B86" s="111"/>
      <c r="C86" s="112" t="s">
        <v>124</v>
      </c>
      <c r="D86" s="113" t="s">
        <v>61</v>
      </c>
      <c r="E86" s="113" t="s">
        <v>57</v>
      </c>
      <c r="F86" s="113" t="s">
        <v>58</v>
      </c>
      <c r="G86" s="113" t="s">
        <v>125</v>
      </c>
      <c r="H86" s="113" t="s">
        <v>126</v>
      </c>
      <c r="I86" s="113" t="s">
        <v>127</v>
      </c>
      <c r="J86" s="113" t="s">
        <v>119</v>
      </c>
      <c r="K86" s="114" t="s">
        <v>128</v>
      </c>
      <c r="L86" s="111"/>
      <c r="M86" s="56" t="s">
        <v>19</v>
      </c>
      <c r="N86" s="57" t="s">
        <v>46</v>
      </c>
      <c r="O86" s="57" t="s">
        <v>129</v>
      </c>
      <c r="P86" s="57" t="s">
        <v>130</v>
      </c>
      <c r="Q86" s="57" t="s">
        <v>131</v>
      </c>
      <c r="R86" s="57" t="s">
        <v>132</v>
      </c>
      <c r="S86" s="57" t="s">
        <v>133</v>
      </c>
      <c r="T86" s="58" t="s">
        <v>134</v>
      </c>
    </row>
    <row r="87" spans="2:65" s="1" customFormat="1" ht="22.9" customHeight="1">
      <c r="B87" s="32"/>
      <c r="C87" s="61" t="s">
        <v>135</v>
      </c>
      <c r="J87" s="115">
        <f>BK87</f>
        <v>0</v>
      </c>
      <c r="L87" s="32"/>
      <c r="M87" s="59"/>
      <c r="N87" s="50"/>
      <c r="O87" s="50"/>
      <c r="P87" s="116">
        <f>P88</f>
        <v>0</v>
      </c>
      <c r="Q87" s="50"/>
      <c r="R87" s="116">
        <f>R88</f>
        <v>1.13662</v>
      </c>
      <c r="S87" s="50"/>
      <c r="T87" s="117">
        <f>T88</f>
        <v>0</v>
      </c>
      <c r="AT87" s="17" t="s">
        <v>75</v>
      </c>
      <c r="AU87" s="17" t="s">
        <v>120</v>
      </c>
      <c r="BK87" s="118">
        <f>BK88</f>
        <v>0</v>
      </c>
    </row>
    <row r="88" spans="2:65" s="11" customFormat="1" ht="25.9" customHeight="1">
      <c r="B88" s="119"/>
      <c r="D88" s="120" t="s">
        <v>75</v>
      </c>
      <c r="E88" s="121" t="s">
        <v>136</v>
      </c>
      <c r="F88" s="121" t="s">
        <v>137</v>
      </c>
      <c r="I88" s="122"/>
      <c r="J88" s="123">
        <f>BK88</f>
        <v>0</v>
      </c>
      <c r="L88" s="119"/>
      <c r="M88" s="124"/>
      <c r="P88" s="125">
        <f>P89</f>
        <v>0</v>
      </c>
      <c r="R88" s="125">
        <f>R89</f>
        <v>1.13662</v>
      </c>
      <c r="T88" s="126">
        <f>T89</f>
        <v>0</v>
      </c>
      <c r="AR88" s="120" t="s">
        <v>83</v>
      </c>
      <c r="AT88" s="127" t="s">
        <v>75</v>
      </c>
      <c r="AU88" s="127" t="s">
        <v>76</v>
      </c>
      <c r="AY88" s="120" t="s">
        <v>138</v>
      </c>
      <c r="BK88" s="128">
        <f>BK89</f>
        <v>0</v>
      </c>
    </row>
    <row r="89" spans="2:65" s="11" customFormat="1" ht="22.9" customHeight="1">
      <c r="B89" s="119"/>
      <c r="D89" s="120" t="s">
        <v>75</v>
      </c>
      <c r="E89" s="129" t="s">
        <v>159</v>
      </c>
      <c r="F89" s="129" t="s">
        <v>160</v>
      </c>
      <c r="I89" s="122"/>
      <c r="J89" s="130">
        <f>BK89</f>
        <v>0</v>
      </c>
      <c r="L89" s="119"/>
      <c r="M89" s="124"/>
      <c r="P89" s="125">
        <f>SUM(P90:P204)</f>
        <v>0</v>
      </c>
      <c r="R89" s="125">
        <f>SUM(R90:R204)</f>
        <v>1.13662</v>
      </c>
      <c r="T89" s="126">
        <f>SUM(T90:T204)</f>
        <v>0</v>
      </c>
      <c r="AR89" s="120" t="s">
        <v>83</v>
      </c>
      <c r="AT89" s="127" t="s">
        <v>75</v>
      </c>
      <c r="AU89" s="127" t="s">
        <v>83</v>
      </c>
      <c r="AY89" s="120" t="s">
        <v>138</v>
      </c>
      <c r="BK89" s="128">
        <f>SUM(BK90:BK204)</f>
        <v>0</v>
      </c>
    </row>
    <row r="90" spans="2:65" s="1" customFormat="1" ht="16.5" customHeight="1">
      <c r="B90" s="32"/>
      <c r="C90" s="131" t="s">
        <v>83</v>
      </c>
      <c r="D90" s="131" t="s">
        <v>141</v>
      </c>
      <c r="E90" s="132" t="s">
        <v>161</v>
      </c>
      <c r="F90" s="133" t="s">
        <v>162</v>
      </c>
      <c r="G90" s="134" t="s">
        <v>19</v>
      </c>
      <c r="H90" s="135">
        <v>53</v>
      </c>
      <c r="I90" s="136"/>
      <c r="J90" s="137">
        <f>ROUND(I90*H90,2)</f>
        <v>0</v>
      </c>
      <c r="K90" s="133" t="s">
        <v>145</v>
      </c>
      <c r="L90" s="32"/>
      <c r="M90" s="138" t="s">
        <v>19</v>
      </c>
      <c r="N90" s="139" t="s">
        <v>47</v>
      </c>
      <c r="P90" s="140">
        <f>O90*H90</f>
        <v>0</v>
      </c>
      <c r="Q90" s="140">
        <v>0</v>
      </c>
      <c r="R90" s="140">
        <f>Q90*H90</f>
        <v>0</v>
      </c>
      <c r="S90" s="140">
        <v>0</v>
      </c>
      <c r="T90" s="141">
        <f>S90*H90</f>
        <v>0</v>
      </c>
      <c r="AR90" s="142" t="s">
        <v>146</v>
      </c>
      <c r="AT90" s="142" t="s">
        <v>141</v>
      </c>
      <c r="AU90" s="142" t="s">
        <v>85</v>
      </c>
      <c r="AY90" s="17" t="s">
        <v>138</v>
      </c>
      <c r="BE90" s="143">
        <f>IF(N90="základní",J90,0)</f>
        <v>0</v>
      </c>
      <c r="BF90" s="143">
        <f>IF(N90="snížená",J90,0)</f>
        <v>0</v>
      </c>
      <c r="BG90" s="143">
        <f>IF(N90="zákl. přenesená",J90,0)</f>
        <v>0</v>
      </c>
      <c r="BH90" s="143">
        <f>IF(N90="sníž. přenesená",J90,0)</f>
        <v>0</v>
      </c>
      <c r="BI90" s="143">
        <f>IF(N90="nulová",J90,0)</f>
        <v>0</v>
      </c>
      <c r="BJ90" s="17" t="s">
        <v>83</v>
      </c>
      <c r="BK90" s="143">
        <f>ROUND(I90*H90,2)</f>
        <v>0</v>
      </c>
      <c r="BL90" s="17" t="s">
        <v>146</v>
      </c>
      <c r="BM90" s="142" t="s">
        <v>163</v>
      </c>
    </row>
    <row r="91" spans="2:65" s="1" customFormat="1" ht="19.5">
      <c r="B91" s="32"/>
      <c r="D91" s="144" t="s">
        <v>148</v>
      </c>
      <c r="F91" s="145" t="s">
        <v>149</v>
      </c>
      <c r="I91" s="146"/>
      <c r="L91" s="32"/>
      <c r="M91" s="147"/>
      <c r="T91" s="53"/>
      <c r="AT91" s="17" t="s">
        <v>148</v>
      </c>
      <c r="AU91" s="17" t="s">
        <v>85</v>
      </c>
    </row>
    <row r="92" spans="2:65" s="1" customFormat="1" ht="44.25" customHeight="1">
      <c r="B92" s="32"/>
      <c r="C92" s="131" t="s">
        <v>85</v>
      </c>
      <c r="D92" s="131" t="s">
        <v>141</v>
      </c>
      <c r="E92" s="132" t="s">
        <v>164</v>
      </c>
      <c r="F92" s="133" t="s">
        <v>165</v>
      </c>
      <c r="G92" s="134" t="s">
        <v>166</v>
      </c>
      <c r="H92" s="135">
        <v>53</v>
      </c>
      <c r="I92" s="136"/>
      <c r="J92" s="137">
        <f>ROUND(I92*H92,2)</f>
        <v>0</v>
      </c>
      <c r="K92" s="133" t="s">
        <v>167</v>
      </c>
      <c r="L92" s="32"/>
      <c r="M92" s="138" t="s">
        <v>19</v>
      </c>
      <c r="N92" s="139" t="s">
        <v>47</v>
      </c>
      <c r="P92" s="140">
        <f>O92*H92</f>
        <v>0</v>
      </c>
      <c r="Q92" s="140">
        <v>0</v>
      </c>
      <c r="R92" s="140">
        <f>Q92*H92</f>
        <v>0</v>
      </c>
      <c r="S92" s="140">
        <v>0</v>
      </c>
      <c r="T92" s="141">
        <f>S92*H92</f>
        <v>0</v>
      </c>
      <c r="AR92" s="142" t="s">
        <v>146</v>
      </c>
      <c r="AT92" s="142" t="s">
        <v>141</v>
      </c>
      <c r="AU92" s="142" t="s">
        <v>85</v>
      </c>
      <c r="AY92" s="17" t="s">
        <v>138</v>
      </c>
      <c r="BE92" s="143">
        <f>IF(N92="základní",J92,0)</f>
        <v>0</v>
      </c>
      <c r="BF92" s="143">
        <f>IF(N92="snížená",J92,0)</f>
        <v>0</v>
      </c>
      <c r="BG92" s="143">
        <f>IF(N92="zákl. přenesená",J92,0)</f>
        <v>0</v>
      </c>
      <c r="BH92" s="143">
        <f>IF(N92="sníž. přenesená",J92,0)</f>
        <v>0</v>
      </c>
      <c r="BI92" s="143">
        <f>IF(N92="nulová",J92,0)</f>
        <v>0</v>
      </c>
      <c r="BJ92" s="17" t="s">
        <v>83</v>
      </c>
      <c r="BK92" s="143">
        <f>ROUND(I92*H92,2)</f>
        <v>0</v>
      </c>
      <c r="BL92" s="17" t="s">
        <v>146</v>
      </c>
      <c r="BM92" s="142" t="s">
        <v>168</v>
      </c>
    </row>
    <row r="93" spans="2:65" s="1" customFormat="1" ht="11.25">
      <c r="B93" s="32"/>
      <c r="D93" s="151" t="s">
        <v>169</v>
      </c>
      <c r="F93" s="152" t="s">
        <v>170</v>
      </c>
      <c r="I93" s="146"/>
      <c r="L93" s="32"/>
      <c r="M93" s="147"/>
      <c r="T93" s="53"/>
      <c r="AT93" s="17" t="s">
        <v>169</v>
      </c>
      <c r="AU93" s="17" t="s">
        <v>85</v>
      </c>
    </row>
    <row r="94" spans="2:65" s="12" customFormat="1" ht="11.25">
      <c r="B94" s="153"/>
      <c r="D94" s="144" t="s">
        <v>171</v>
      </c>
      <c r="E94" s="154" t="s">
        <v>19</v>
      </c>
      <c r="F94" s="155" t="s">
        <v>172</v>
      </c>
      <c r="H94" s="156">
        <v>53</v>
      </c>
      <c r="I94" s="157"/>
      <c r="L94" s="153"/>
      <c r="M94" s="158"/>
      <c r="T94" s="159"/>
      <c r="AT94" s="154" t="s">
        <v>171</v>
      </c>
      <c r="AU94" s="154" t="s">
        <v>85</v>
      </c>
      <c r="AV94" s="12" t="s">
        <v>85</v>
      </c>
      <c r="AW94" s="12" t="s">
        <v>37</v>
      </c>
      <c r="AX94" s="12" t="s">
        <v>76</v>
      </c>
      <c r="AY94" s="154" t="s">
        <v>138</v>
      </c>
    </row>
    <row r="95" spans="2:65" s="13" customFormat="1" ht="11.25">
      <c r="B95" s="160"/>
      <c r="D95" s="144" t="s">
        <v>171</v>
      </c>
      <c r="E95" s="161" t="s">
        <v>19</v>
      </c>
      <c r="F95" s="162" t="s">
        <v>173</v>
      </c>
      <c r="H95" s="163">
        <v>53</v>
      </c>
      <c r="I95" s="164"/>
      <c r="L95" s="160"/>
      <c r="M95" s="165"/>
      <c r="T95" s="166"/>
      <c r="AT95" s="161" t="s">
        <v>171</v>
      </c>
      <c r="AU95" s="161" t="s">
        <v>85</v>
      </c>
      <c r="AV95" s="13" t="s">
        <v>146</v>
      </c>
      <c r="AW95" s="13" t="s">
        <v>37</v>
      </c>
      <c r="AX95" s="13" t="s">
        <v>83</v>
      </c>
      <c r="AY95" s="161" t="s">
        <v>138</v>
      </c>
    </row>
    <row r="96" spans="2:65" s="1" customFormat="1" ht="16.5" customHeight="1">
      <c r="B96" s="32"/>
      <c r="C96" s="167" t="s">
        <v>153</v>
      </c>
      <c r="D96" s="167" t="s">
        <v>174</v>
      </c>
      <c r="E96" s="168" t="s">
        <v>175</v>
      </c>
      <c r="F96" s="169" t="s">
        <v>176</v>
      </c>
      <c r="G96" s="170" t="s">
        <v>177</v>
      </c>
      <c r="H96" s="171">
        <v>7.95</v>
      </c>
      <c r="I96" s="172"/>
      <c r="J96" s="173">
        <f>ROUND(I96*H96,2)</f>
        <v>0</v>
      </c>
      <c r="K96" s="169" t="s">
        <v>145</v>
      </c>
      <c r="L96" s="174"/>
      <c r="M96" s="175" t="s">
        <v>19</v>
      </c>
      <c r="N96" s="176" t="s">
        <v>47</v>
      </c>
      <c r="P96" s="140">
        <f>O96*H96</f>
        <v>0</v>
      </c>
      <c r="Q96" s="140">
        <v>0</v>
      </c>
      <c r="R96" s="140">
        <f>Q96*H96</f>
        <v>0</v>
      </c>
      <c r="S96" s="140">
        <v>0</v>
      </c>
      <c r="T96" s="141">
        <f>S96*H96</f>
        <v>0</v>
      </c>
      <c r="AR96" s="142" t="s">
        <v>178</v>
      </c>
      <c r="AT96" s="142" t="s">
        <v>174</v>
      </c>
      <c r="AU96" s="142" t="s">
        <v>85</v>
      </c>
      <c r="AY96" s="17" t="s">
        <v>138</v>
      </c>
      <c r="BE96" s="143">
        <f>IF(N96="základní",J96,0)</f>
        <v>0</v>
      </c>
      <c r="BF96" s="143">
        <f>IF(N96="snížená",J96,0)</f>
        <v>0</v>
      </c>
      <c r="BG96" s="143">
        <f>IF(N96="zákl. přenesená",J96,0)</f>
        <v>0</v>
      </c>
      <c r="BH96" s="143">
        <f>IF(N96="sníž. přenesená",J96,0)</f>
        <v>0</v>
      </c>
      <c r="BI96" s="143">
        <f>IF(N96="nulová",J96,0)</f>
        <v>0</v>
      </c>
      <c r="BJ96" s="17" t="s">
        <v>83</v>
      </c>
      <c r="BK96" s="143">
        <f>ROUND(I96*H96,2)</f>
        <v>0</v>
      </c>
      <c r="BL96" s="17" t="s">
        <v>146</v>
      </c>
      <c r="BM96" s="142" t="s">
        <v>179</v>
      </c>
    </row>
    <row r="97" spans="2:65" s="14" customFormat="1" ht="11.25">
      <c r="B97" s="177"/>
      <c r="D97" s="144" t="s">
        <v>171</v>
      </c>
      <c r="E97" s="178" t="s">
        <v>19</v>
      </c>
      <c r="F97" s="179" t="s">
        <v>180</v>
      </c>
      <c r="H97" s="178" t="s">
        <v>19</v>
      </c>
      <c r="I97" s="180"/>
      <c r="L97" s="177"/>
      <c r="M97" s="181"/>
      <c r="T97" s="182"/>
      <c r="AT97" s="178" t="s">
        <v>171</v>
      </c>
      <c r="AU97" s="178" t="s">
        <v>85</v>
      </c>
      <c r="AV97" s="14" t="s">
        <v>83</v>
      </c>
      <c r="AW97" s="14" t="s">
        <v>37</v>
      </c>
      <c r="AX97" s="14" t="s">
        <v>76</v>
      </c>
      <c r="AY97" s="178" t="s">
        <v>138</v>
      </c>
    </row>
    <row r="98" spans="2:65" s="12" customFormat="1" ht="11.25">
      <c r="B98" s="153"/>
      <c r="D98" s="144" t="s">
        <v>171</v>
      </c>
      <c r="E98" s="154" t="s">
        <v>19</v>
      </c>
      <c r="F98" s="155" t="s">
        <v>181</v>
      </c>
      <c r="H98" s="156">
        <v>7.95</v>
      </c>
      <c r="I98" s="157"/>
      <c r="L98" s="153"/>
      <c r="M98" s="158"/>
      <c r="T98" s="159"/>
      <c r="AT98" s="154" t="s">
        <v>171</v>
      </c>
      <c r="AU98" s="154" t="s">
        <v>85</v>
      </c>
      <c r="AV98" s="12" t="s">
        <v>85</v>
      </c>
      <c r="AW98" s="12" t="s">
        <v>37</v>
      </c>
      <c r="AX98" s="12" t="s">
        <v>76</v>
      </c>
      <c r="AY98" s="154" t="s">
        <v>138</v>
      </c>
    </row>
    <row r="99" spans="2:65" s="13" customFormat="1" ht="11.25">
      <c r="B99" s="160"/>
      <c r="D99" s="144" t="s">
        <v>171</v>
      </c>
      <c r="E99" s="161" t="s">
        <v>19</v>
      </c>
      <c r="F99" s="162" t="s">
        <v>173</v>
      </c>
      <c r="H99" s="163">
        <v>7.95</v>
      </c>
      <c r="I99" s="164"/>
      <c r="L99" s="160"/>
      <c r="M99" s="165"/>
      <c r="T99" s="166"/>
      <c r="AT99" s="161" t="s">
        <v>171</v>
      </c>
      <c r="AU99" s="161" t="s">
        <v>85</v>
      </c>
      <c r="AV99" s="13" t="s">
        <v>146</v>
      </c>
      <c r="AW99" s="13" t="s">
        <v>37</v>
      </c>
      <c r="AX99" s="13" t="s">
        <v>83</v>
      </c>
      <c r="AY99" s="161" t="s">
        <v>138</v>
      </c>
    </row>
    <row r="100" spans="2:65" s="1" customFormat="1" ht="16.5" customHeight="1">
      <c r="B100" s="32"/>
      <c r="C100" s="167" t="s">
        <v>146</v>
      </c>
      <c r="D100" s="167" t="s">
        <v>174</v>
      </c>
      <c r="E100" s="168" t="s">
        <v>182</v>
      </c>
      <c r="F100" s="169" t="s">
        <v>183</v>
      </c>
      <c r="G100" s="170" t="s">
        <v>177</v>
      </c>
      <c r="H100" s="171">
        <v>26.5</v>
      </c>
      <c r="I100" s="172"/>
      <c r="J100" s="173">
        <f>ROUND(I100*H100,2)</f>
        <v>0</v>
      </c>
      <c r="K100" s="169" t="s">
        <v>145</v>
      </c>
      <c r="L100" s="174"/>
      <c r="M100" s="175" t="s">
        <v>19</v>
      </c>
      <c r="N100" s="176" t="s">
        <v>47</v>
      </c>
      <c r="P100" s="140">
        <f>O100*H100</f>
        <v>0</v>
      </c>
      <c r="Q100" s="140">
        <v>0</v>
      </c>
      <c r="R100" s="140">
        <f>Q100*H100</f>
        <v>0</v>
      </c>
      <c r="S100" s="140">
        <v>0</v>
      </c>
      <c r="T100" s="141">
        <f>S100*H100</f>
        <v>0</v>
      </c>
      <c r="AR100" s="142" t="s">
        <v>178</v>
      </c>
      <c r="AT100" s="142" t="s">
        <v>174</v>
      </c>
      <c r="AU100" s="142" t="s">
        <v>85</v>
      </c>
      <c r="AY100" s="17" t="s">
        <v>138</v>
      </c>
      <c r="BE100" s="143">
        <f>IF(N100="základní",J100,0)</f>
        <v>0</v>
      </c>
      <c r="BF100" s="143">
        <f>IF(N100="snížená",J100,0)</f>
        <v>0</v>
      </c>
      <c r="BG100" s="143">
        <f>IF(N100="zákl. přenesená",J100,0)</f>
        <v>0</v>
      </c>
      <c r="BH100" s="143">
        <f>IF(N100="sníž. přenesená",J100,0)</f>
        <v>0</v>
      </c>
      <c r="BI100" s="143">
        <f>IF(N100="nulová",J100,0)</f>
        <v>0</v>
      </c>
      <c r="BJ100" s="17" t="s">
        <v>83</v>
      </c>
      <c r="BK100" s="143">
        <f>ROUND(I100*H100,2)</f>
        <v>0</v>
      </c>
      <c r="BL100" s="17" t="s">
        <v>146</v>
      </c>
      <c r="BM100" s="142" t="s">
        <v>184</v>
      </c>
    </row>
    <row r="101" spans="2:65" s="14" customFormat="1" ht="11.25">
      <c r="B101" s="177"/>
      <c r="D101" s="144" t="s">
        <v>171</v>
      </c>
      <c r="E101" s="178" t="s">
        <v>19</v>
      </c>
      <c r="F101" s="179" t="s">
        <v>185</v>
      </c>
      <c r="H101" s="178" t="s">
        <v>19</v>
      </c>
      <c r="I101" s="180"/>
      <c r="L101" s="177"/>
      <c r="M101" s="181"/>
      <c r="T101" s="182"/>
      <c r="AT101" s="178" t="s">
        <v>171</v>
      </c>
      <c r="AU101" s="178" t="s">
        <v>85</v>
      </c>
      <c r="AV101" s="14" t="s">
        <v>83</v>
      </c>
      <c r="AW101" s="14" t="s">
        <v>37</v>
      </c>
      <c r="AX101" s="14" t="s">
        <v>76</v>
      </c>
      <c r="AY101" s="178" t="s">
        <v>138</v>
      </c>
    </row>
    <row r="102" spans="2:65" s="12" customFormat="1" ht="11.25">
      <c r="B102" s="153"/>
      <c r="D102" s="144" t="s">
        <v>171</v>
      </c>
      <c r="E102" s="154" t="s">
        <v>19</v>
      </c>
      <c r="F102" s="155" t="s">
        <v>186</v>
      </c>
      <c r="H102" s="156">
        <v>26.5</v>
      </c>
      <c r="I102" s="157"/>
      <c r="L102" s="153"/>
      <c r="M102" s="158"/>
      <c r="T102" s="159"/>
      <c r="AT102" s="154" t="s">
        <v>171</v>
      </c>
      <c r="AU102" s="154" t="s">
        <v>85</v>
      </c>
      <c r="AV102" s="12" t="s">
        <v>85</v>
      </c>
      <c r="AW102" s="12" t="s">
        <v>37</v>
      </c>
      <c r="AX102" s="12" t="s">
        <v>76</v>
      </c>
      <c r="AY102" s="154" t="s">
        <v>138</v>
      </c>
    </row>
    <row r="103" spans="2:65" s="13" customFormat="1" ht="11.25">
      <c r="B103" s="160"/>
      <c r="D103" s="144" t="s">
        <v>171</v>
      </c>
      <c r="E103" s="161" t="s">
        <v>19</v>
      </c>
      <c r="F103" s="162" t="s">
        <v>173</v>
      </c>
      <c r="H103" s="163">
        <v>26.5</v>
      </c>
      <c r="I103" s="164"/>
      <c r="L103" s="160"/>
      <c r="M103" s="165"/>
      <c r="T103" s="166"/>
      <c r="AT103" s="161" t="s">
        <v>171</v>
      </c>
      <c r="AU103" s="161" t="s">
        <v>85</v>
      </c>
      <c r="AV103" s="13" t="s">
        <v>146</v>
      </c>
      <c r="AW103" s="13" t="s">
        <v>37</v>
      </c>
      <c r="AX103" s="13" t="s">
        <v>83</v>
      </c>
      <c r="AY103" s="161" t="s">
        <v>138</v>
      </c>
    </row>
    <row r="104" spans="2:65" s="1" customFormat="1" ht="16.5" customHeight="1">
      <c r="B104" s="32"/>
      <c r="C104" s="167" t="s">
        <v>187</v>
      </c>
      <c r="D104" s="167" t="s">
        <v>174</v>
      </c>
      <c r="E104" s="168" t="s">
        <v>188</v>
      </c>
      <c r="F104" s="169" t="s">
        <v>189</v>
      </c>
      <c r="G104" s="170" t="s">
        <v>177</v>
      </c>
      <c r="H104" s="171">
        <v>13.25</v>
      </c>
      <c r="I104" s="172"/>
      <c r="J104" s="173">
        <f>ROUND(I104*H104,2)</f>
        <v>0</v>
      </c>
      <c r="K104" s="169" t="s">
        <v>145</v>
      </c>
      <c r="L104" s="174"/>
      <c r="M104" s="175" t="s">
        <v>19</v>
      </c>
      <c r="N104" s="176" t="s">
        <v>47</v>
      </c>
      <c r="P104" s="140">
        <f>O104*H104</f>
        <v>0</v>
      </c>
      <c r="Q104" s="140">
        <v>0</v>
      </c>
      <c r="R104" s="140">
        <f>Q104*H104</f>
        <v>0</v>
      </c>
      <c r="S104" s="140">
        <v>0</v>
      </c>
      <c r="T104" s="141">
        <f>S104*H104</f>
        <v>0</v>
      </c>
      <c r="AR104" s="142" t="s">
        <v>178</v>
      </c>
      <c r="AT104" s="142" t="s">
        <v>174</v>
      </c>
      <c r="AU104" s="142" t="s">
        <v>85</v>
      </c>
      <c r="AY104" s="17" t="s">
        <v>138</v>
      </c>
      <c r="BE104" s="143">
        <f>IF(N104="základní",J104,0)</f>
        <v>0</v>
      </c>
      <c r="BF104" s="143">
        <f>IF(N104="snížená",J104,0)</f>
        <v>0</v>
      </c>
      <c r="BG104" s="143">
        <f>IF(N104="zákl. přenesená",J104,0)</f>
        <v>0</v>
      </c>
      <c r="BH104" s="143">
        <f>IF(N104="sníž. přenesená",J104,0)</f>
        <v>0</v>
      </c>
      <c r="BI104" s="143">
        <f>IF(N104="nulová",J104,0)</f>
        <v>0</v>
      </c>
      <c r="BJ104" s="17" t="s">
        <v>83</v>
      </c>
      <c r="BK104" s="143">
        <f>ROUND(I104*H104,2)</f>
        <v>0</v>
      </c>
      <c r="BL104" s="17" t="s">
        <v>146</v>
      </c>
      <c r="BM104" s="142" t="s">
        <v>190</v>
      </c>
    </row>
    <row r="105" spans="2:65" s="14" customFormat="1" ht="11.25">
      <c r="B105" s="177"/>
      <c r="D105" s="144" t="s">
        <v>171</v>
      </c>
      <c r="E105" s="178" t="s">
        <v>19</v>
      </c>
      <c r="F105" s="179" t="s">
        <v>191</v>
      </c>
      <c r="H105" s="178" t="s">
        <v>19</v>
      </c>
      <c r="I105" s="180"/>
      <c r="L105" s="177"/>
      <c r="M105" s="181"/>
      <c r="T105" s="182"/>
      <c r="AT105" s="178" t="s">
        <v>171</v>
      </c>
      <c r="AU105" s="178" t="s">
        <v>85</v>
      </c>
      <c r="AV105" s="14" t="s">
        <v>83</v>
      </c>
      <c r="AW105" s="14" t="s">
        <v>37</v>
      </c>
      <c r="AX105" s="14" t="s">
        <v>76</v>
      </c>
      <c r="AY105" s="178" t="s">
        <v>138</v>
      </c>
    </row>
    <row r="106" spans="2:65" s="12" customFormat="1" ht="11.25">
      <c r="B106" s="153"/>
      <c r="D106" s="144" t="s">
        <v>171</v>
      </c>
      <c r="E106" s="154" t="s">
        <v>19</v>
      </c>
      <c r="F106" s="155" t="s">
        <v>192</v>
      </c>
      <c r="H106" s="156">
        <v>13.25</v>
      </c>
      <c r="I106" s="157"/>
      <c r="L106" s="153"/>
      <c r="M106" s="158"/>
      <c r="T106" s="159"/>
      <c r="AT106" s="154" t="s">
        <v>171</v>
      </c>
      <c r="AU106" s="154" t="s">
        <v>85</v>
      </c>
      <c r="AV106" s="12" t="s">
        <v>85</v>
      </c>
      <c r="AW106" s="12" t="s">
        <v>37</v>
      </c>
      <c r="AX106" s="12" t="s">
        <v>76</v>
      </c>
      <c r="AY106" s="154" t="s">
        <v>138</v>
      </c>
    </row>
    <row r="107" spans="2:65" s="13" customFormat="1" ht="11.25">
      <c r="B107" s="160"/>
      <c r="D107" s="144" t="s">
        <v>171</v>
      </c>
      <c r="E107" s="161" t="s">
        <v>19</v>
      </c>
      <c r="F107" s="162" t="s">
        <v>173</v>
      </c>
      <c r="H107" s="163">
        <v>13.25</v>
      </c>
      <c r="I107" s="164"/>
      <c r="L107" s="160"/>
      <c r="M107" s="165"/>
      <c r="T107" s="166"/>
      <c r="AT107" s="161" t="s">
        <v>171</v>
      </c>
      <c r="AU107" s="161" t="s">
        <v>85</v>
      </c>
      <c r="AV107" s="13" t="s">
        <v>146</v>
      </c>
      <c r="AW107" s="13" t="s">
        <v>37</v>
      </c>
      <c r="AX107" s="13" t="s">
        <v>83</v>
      </c>
      <c r="AY107" s="161" t="s">
        <v>138</v>
      </c>
    </row>
    <row r="108" spans="2:65" s="1" customFormat="1" ht="37.9" customHeight="1">
      <c r="B108" s="32"/>
      <c r="C108" s="131" t="s">
        <v>193</v>
      </c>
      <c r="D108" s="131" t="s">
        <v>141</v>
      </c>
      <c r="E108" s="132" t="s">
        <v>194</v>
      </c>
      <c r="F108" s="133" t="s">
        <v>195</v>
      </c>
      <c r="G108" s="134" t="s">
        <v>166</v>
      </c>
      <c r="H108" s="135">
        <v>53</v>
      </c>
      <c r="I108" s="136"/>
      <c r="J108" s="137">
        <f>ROUND(I108*H108,2)</f>
        <v>0</v>
      </c>
      <c r="K108" s="133" t="s">
        <v>167</v>
      </c>
      <c r="L108" s="32"/>
      <c r="M108" s="138" t="s">
        <v>19</v>
      </c>
      <c r="N108" s="139" t="s">
        <v>47</v>
      </c>
      <c r="P108" s="140">
        <f>O108*H108</f>
        <v>0</v>
      </c>
      <c r="Q108" s="140">
        <v>0</v>
      </c>
      <c r="R108" s="140">
        <f>Q108*H108</f>
        <v>0</v>
      </c>
      <c r="S108" s="140">
        <v>0</v>
      </c>
      <c r="T108" s="141">
        <f>S108*H108</f>
        <v>0</v>
      </c>
      <c r="AR108" s="142" t="s">
        <v>146</v>
      </c>
      <c r="AT108" s="142" t="s">
        <v>141</v>
      </c>
      <c r="AU108" s="142" t="s">
        <v>85</v>
      </c>
      <c r="AY108" s="17" t="s">
        <v>138</v>
      </c>
      <c r="BE108" s="143">
        <f>IF(N108="základní",J108,0)</f>
        <v>0</v>
      </c>
      <c r="BF108" s="143">
        <f>IF(N108="snížená",J108,0)</f>
        <v>0</v>
      </c>
      <c r="BG108" s="143">
        <f>IF(N108="zákl. přenesená",J108,0)</f>
        <v>0</v>
      </c>
      <c r="BH108" s="143">
        <f>IF(N108="sníž. přenesená",J108,0)</f>
        <v>0</v>
      </c>
      <c r="BI108" s="143">
        <f>IF(N108="nulová",J108,0)</f>
        <v>0</v>
      </c>
      <c r="BJ108" s="17" t="s">
        <v>83</v>
      </c>
      <c r="BK108" s="143">
        <f>ROUND(I108*H108,2)</f>
        <v>0</v>
      </c>
      <c r="BL108" s="17" t="s">
        <v>146</v>
      </c>
      <c r="BM108" s="142" t="s">
        <v>196</v>
      </c>
    </row>
    <row r="109" spans="2:65" s="1" customFormat="1" ht="11.25">
      <c r="B109" s="32"/>
      <c r="D109" s="151" t="s">
        <v>169</v>
      </c>
      <c r="F109" s="152" t="s">
        <v>197</v>
      </c>
      <c r="I109" s="146"/>
      <c r="L109" s="32"/>
      <c r="M109" s="147"/>
      <c r="T109" s="53"/>
      <c r="AT109" s="17" t="s">
        <v>169</v>
      </c>
      <c r="AU109" s="17" t="s">
        <v>85</v>
      </c>
    </row>
    <row r="110" spans="2:65" s="14" customFormat="1" ht="11.25">
      <c r="B110" s="177"/>
      <c r="D110" s="144" t="s">
        <v>171</v>
      </c>
      <c r="E110" s="178" t="s">
        <v>19</v>
      </c>
      <c r="F110" s="179" t="s">
        <v>198</v>
      </c>
      <c r="H110" s="178" t="s">
        <v>19</v>
      </c>
      <c r="I110" s="180"/>
      <c r="L110" s="177"/>
      <c r="M110" s="181"/>
      <c r="T110" s="182"/>
      <c r="AT110" s="178" t="s">
        <v>171</v>
      </c>
      <c r="AU110" s="178" t="s">
        <v>85</v>
      </c>
      <c r="AV110" s="14" t="s">
        <v>83</v>
      </c>
      <c r="AW110" s="14" t="s">
        <v>37</v>
      </c>
      <c r="AX110" s="14" t="s">
        <v>76</v>
      </c>
      <c r="AY110" s="178" t="s">
        <v>138</v>
      </c>
    </row>
    <row r="111" spans="2:65" s="12" customFormat="1" ht="11.25">
      <c r="B111" s="153"/>
      <c r="D111" s="144" t="s">
        <v>171</v>
      </c>
      <c r="E111" s="154" t="s">
        <v>19</v>
      </c>
      <c r="F111" s="155" t="s">
        <v>172</v>
      </c>
      <c r="H111" s="156">
        <v>53</v>
      </c>
      <c r="I111" s="157"/>
      <c r="L111" s="153"/>
      <c r="M111" s="158"/>
      <c r="T111" s="159"/>
      <c r="AT111" s="154" t="s">
        <v>171</v>
      </c>
      <c r="AU111" s="154" t="s">
        <v>85</v>
      </c>
      <c r="AV111" s="12" t="s">
        <v>85</v>
      </c>
      <c r="AW111" s="12" t="s">
        <v>37</v>
      </c>
      <c r="AX111" s="12" t="s">
        <v>76</v>
      </c>
      <c r="AY111" s="154" t="s">
        <v>138</v>
      </c>
    </row>
    <row r="112" spans="2:65" s="13" customFormat="1" ht="11.25">
      <c r="B112" s="160"/>
      <c r="D112" s="144" t="s">
        <v>171</v>
      </c>
      <c r="E112" s="161" t="s">
        <v>19</v>
      </c>
      <c r="F112" s="162" t="s">
        <v>173</v>
      </c>
      <c r="H112" s="163">
        <v>53</v>
      </c>
      <c r="I112" s="164"/>
      <c r="L112" s="160"/>
      <c r="M112" s="165"/>
      <c r="T112" s="166"/>
      <c r="AT112" s="161" t="s">
        <v>171</v>
      </c>
      <c r="AU112" s="161" t="s">
        <v>85</v>
      </c>
      <c r="AV112" s="13" t="s">
        <v>146</v>
      </c>
      <c r="AW112" s="13" t="s">
        <v>37</v>
      </c>
      <c r="AX112" s="13" t="s">
        <v>83</v>
      </c>
      <c r="AY112" s="161" t="s">
        <v>138</v>
      </c>
    </row>
    <row r="113" spans="2:65" s="1" customFormat="1" ht="16.5" customHeight="1">
      <c r="B113" s="32"/>
      <c r="C113" s="167" t="s">
        <v>199</v>
      </c>
      <c r="D113" s="167" t="s">
        <v>174</v>
      </c>
      <c r="E113" s="168" t="s">
        <v>200</v>
      </c>
      <c r="F113" s="169" t="s">
        <v>201</v>
      </c>
      <c r="G113" s="170" t="s">
        <v>166</v>
      </c>
      <c r="H113" s="171">
        <v>2</v>
      </c>
      <c r="I113" s="172"/>
      <c r="J113" s="173">
        <f t="shared" ref="J113:J127" si="0">ROUND(I113*H113,2)</f>
        <v>0</v>
      </c>
      <c r="K113" s="169" t="s">
        <v>145</v>
      </c>
      <c r="L113" s="174"/>
      <c r="M113" s="175" t="s">
        <v>19</v>
      </c>
      <c r="N113" s="176" t="s">
        <v>47</v>
      </c>
      <c r="P113" s="140">
        <f t="shared" ref="P113:P127" si="1">O113*H113</f>
        <v>0</v>
      </c>
      <c r="Q113" s="140">
        <v>0</v>
      </c>
      <c r="R113" s="140">
        <f t="shared" ref="R113:R127" si="2">Q113*H113</f>
        <v>0</v>
      </c>
      <c r="S113" s="140">
        <v>0</v>
      </c>
      <c r="T113" s="141">
        <f t="shared" ref="T113:T127" si="3">S113*H113</f>
        <v>0</v>
      </c>
      <c r="AR113" s="142" t="s">
        <v>178</v>
      </c>
      <c r="AT113" s="142" t="s">
        <v>174</v>
      </c>
      <c r="AU113" s="142" t="s">
        <v>85</v>
      </c>
      <c r="AY113" s="17" t="s">
        <v>138</v>
      </c>
      <c r="BE113" s="143">
        <f t="shared" ref="BE113:BE127" si="4">IF(N113="základní",J113,0)</f>
        <v>0</v>
      </c>
      <c r="BF113" s="143">
        <f t="shared" ref="BF113:BF127" si="5">IF(N113="snížená",J113,0)</f>
        <v>0</v>
      </c>
      <c r="BG113" s="143">
        <f t="shared" ref="BG113:BG127" si="6">IF(N113="zákl. přenesená",J113,0)</f>
        <v>0</v>
      </c>
      <c r="BH113" s="143">
        <f t="shared" ref="BH113:BH127" si="7">IF(N113="sníž. přenesená",J113,0)</f>
        <v>0</v>
      </c>
      <c r="BI113" s="143">
        <f t="shared" ref="BI113:BI127" si="8">IF(N113="nulová",J113,0)</f>
        <v>0</v>
      </c>
      <c r="BJ113" s="17" t="s">
        <v>83</v>
      </c>
      <c r="BK113" s="143">
        <f t="shared" ref="BK113:BK127" si="9">ROUND(I113*H113,2)</f>
        <v>0</v>
      </c>
      <c r="BL113" s="17" t="s">
        <v>146</v>
      </c>
      <c r="BM113" s="142" t="s">
        <v>202</v>
      </c>
    </row>
    <row r="114" spans="2:65" s="1" customFormat="1" ht="16.5" customHeight="1">
      <c r="B114" s="32"/>
      <c r="C114" s="167" t="s">
        <v>178</v>
      </c>
      <c r="D114" s="167" t="s">
        <v>174</v>
      </c>
      <c r="E114" s="168" t="s">
        <v>203</v>
      </c>
      <c r="F114" s="169" t="s">
        <v>204</v>
      </c>
      <c r="G114" s="170" t="s">
        <v>166</v>
      </c>
      <c r="H114" s="171">
        <v>1</v>
      </c>
      <c r="I114" s="172"/>
      <c r="J114" s="173">
        <f t="shared" si="0"/>
        <v>0</v>
      </c>
      <c r="K114" s="169" t="s">
        <v>145</v>
      </c>
      <c r="L114" s="174"/>
      <c r="M114" s="175" t="s">
        <v>19</v>
      </c>
      <c r="N114" s="176" t="s">
        <v>47</v>
      </c>
      <c r="P114" s="140">
        <f t="shared" si="1"/>
        <v>0</v>
      </c>
      <c r="Q114" s="140">
        <v>0</v>
      </c>
      <c r="R114" s="140">
        <f t="shared" si="2"/>
        <v>0</v>
      </c>
      <c r="S114" s="140">
        <v>0</v>
      </c>
      <c r="T114" s="141">
        <f t="shared" si="3"/>
        <v>0</v>
      </c>
      <c r="AR114" s="142" t="s">
        <v>178</v>
      </c>
      <c r="AT114" s="142" t="s">
        <v>174</v>
      </c>
      <c r="AU114" s="142" t="s">
        <v>85</v>
      </c>
      <c r="AY114" s="17" t="s">
        <v>138</v>
      </c>
      <c r="BE114" s="143">
        <f t="shared" si="4"/>
        <v>0</v>
      </c>
      <c r="BF114" s="143">
        <f t="shared" si="5"/>
        <v>0</v>
      </c>
      <c r="BG114" s="143">
        <f t="shared" si="6"/>
        <v>0</v>
      </c>
      <c r="BH114" s="143">
        <f t="shared" si="7"/>
        <v>0</v>
      </c>
      <c r="BI114" s="143">
        <f t="shared" si="8"/>
        <v>0</v>
      </c>
      <c r="BJ114" s="17" t="s">
        <v>83</v>
      </c>
      <c r="BK114" s="143">
        <f t="shared" si="9"/>
        <v>0</v>
      </c>
      <c r="BL114" s="17" t="s">
        <v>146</v>
      </c>
      <c r="BM114" s="142" t="s">
        <v>205</v>
      </c>
    </row>
    <row r="115" spans="2:65" s="1" customFormat="1" ht="16.5" customHeight="1">
      <c r="B115" s="32"/>
      <c r="C115" s="167" t="s">
        <v>206</v>
      </c>
      <c r="D115" s="167" t="s">
        <v>174</v>
      </c>
      <c r="E115" s="168" t="s">
        <v>207</v>
      </c>
      <c r="F115" s="169" t="s">
        <v>208</v>
      </c>
      <c r="G115" s="170" t="s">
        <v>166</v>
      </c>
      <c r="H115" s="171">
        <v>3</v>
      </c>
      <c r="I115" s="172"/>
      <c r="J115" s="173">
        <f t="shared" si="0"/>
        <v>0</v>
      </c>
      <c r="K115" s="169" t="s">
        <v>145</v>
      </c>
      <c r="L115" s="174"/>
      <c r="M115" s="175" t="s">
        <v>19</v>
      </c>
      <c r="N115" s="176" t="s">
        <v>47</v>
      </c>
      <c r="P115" s="140">
        <f t="shared" si="1"/>
        <v>0</v>
      </c>
      <c r="Q115" s="140">
        <v>0</v>
      </c>
      <c r="R115" s="140">
        <f t="shared" si="2"/>
        <v>0</v>
      </c>
      <c r="S115" s="140">
        <v>0</v>
      </c>
      <c r="T115" s="141">
        <f t="shared" si="3"/>
        <v>0</v>
      </c>
      <c r="AR115" s="142" t="s">
        <v>178</v>
      </c>
      <c r="AT115" s="142" t="s">
        <v>174</v>
      </c>
      <c r="AU115" s="142" t="s">
        <v>85</v>
      </c>
      <c r="AY115" s="17" t="s">
        <v>138</v>
      </c>
      <c r="BE115" s="143">
        <f t="shared" si="4"/>
        <v>0</v>
      </c>
      <c r="BF115" s="143">
        <f t="shared" si="5"/>
        <v>0</v>
      </c>
      <c r="BG115" s="143">
        <f t="shared" si="6"/>
        <v>0</v>
      </c>
      <c r="BH115" s="143">
        <f t="shared" si="7"/>
        <v>0</v>
      </c>
      <c r="BI115" s="143">
        <f t="shared" si="8"/>
        <v>0</v>
      </c>
      <c r="BJ115" s="17" t="s">
        <v>83</v>
      </c>
      <c r="BK115" s="143">
        <f t="shared" si="9"/>
        <v>0</v>
      </c>
      <c r="BL115" s="17" t="s">
        <v>146</v>
      </c>
      <c r="BM115" s="142" t="s">
        <v>209</v>
      </c>
    </row>
    <row r="116" spans="2:65" s="1" customFormat="1" ht="16.5" customHeight="1">
      <c r="B116" s="32"/>
      <c r="C116" s="167" t="s">
        <v>210</v>
      </c>
      <c r="D116" s="167" t="s">
        <v>174</v>
      </c>
      <c r="E116" s="168" t="s">
        <v>211</v>
      </c>
      <c r="F116" s="169" t="s">
        <v>212</v>
      </c>
      <c r="G116" s="170" t="s">
        <v>166</v>
      </c>
      <c r="H116" s="171">
        <v>1</v>
      </c>
      <c r="I116" s="172"/>
      <c r="J116" s="173">
        <f t="shared" si="0"/>
        <v>0</v>
      </c>
      <c r="K116" s="169" t="s">
        <v>145</v>
      </c>
      <c r="L116" s="174"/>
      <c r="M116" s="175" t="s">
        <v>19</v>
      </c>
      <c r="N116" s="176" t="s">
        <v>47</v>
      </c>
      <c r="P116" s="140">
        <f t="shared" si="1"/>
        <v>0</v>
      </c>
      <c r="Q116" s="140">
        <v>0</v>
      </c>
      <c r="R116" s="140">
        <f t="shared" si="2"/>
        <v>0</v>
      </c>
      <c r="S116" s="140">
        <v>0</v>
      </c>
      <c r="T116" s="141">
        <f t="shared" si="3"/>
        <v>0</v>
      </c>
      <c r="AR116" s="142" t="s">
        <v>178</v>
      </c>
      <c r="AT116" s="142" t="s">
        <v>174</v>
      </c>
      <c r="AU116" s="142" t="s">
        <v>85</v>
      </c>
      <c r="AY116" s="17" t="s">
        <v>138</v>
      </c>
      <c r="BE116" s="143">
        <f t="shared" si="4"/>
        <v>0</v>
      </c>
      <c r="BF116" s="143">
        <f t="shared" si="5"/>
        <v>0</v>
      </c>
      <c r="BG116" s="143">
        <f t="shared" si="6"/>
        <v>0</v>
      </c>
      <c r="BH116" s="143">
        <f t="shared" si="7"/>
        <v>0</v>
      </c>
      <c r="BI116" s="143">
        <f t="shared" si="8"/>
        <v>0</v>
      </c>
      <c r="BJ116" s="17" t="s">
        <v>83</v>
      </c>
      <c r="BK116" s="143">
        <f t="shared" si="9"/>
        <v>0</v>
      </c>
      <c r="BL116" s="17" t="s">
        <v>146</v>
      </c>
      <c r="BM116" s="142" t="s">
        <v>213</v>
      </c>
    </row>
    <row r="117" spans="2:65" s="1" customFormat="1" ht="16.5" customHeight="1">
      <c r="B117" s="32"/>
      <c r="C117" s="167" t="s">
        <v>139</v>
      </c>
      <c r="D117" s="167" t="s">
        <v>174</v>
      </c>
      <c r="E117" s="168" t="s">
        <v>214</v>
      </c>
      <c r="F117" s="169" t="s">
        <v>215</v>
      </c>
      <c r="G117" s="170" t="s">
        <v>166</v>
      </c>
      <c r="H117" s="171">
        <v>3</v>
      </c>
      <c r="I117" s="172"/>
      <c r="J117" s="173">
        <f t="shared" si="0"/>
        <v>0</v>
      </c>
      <c r="K117" s="169" t="s">
        <v>145</v>
      </c>
      <c r="L117" s="174"/>
      <c r="M117" s="175" t="s">
        <v>19</v>
      </c>
      <c r="N117" s="176" t="s">
        <v>47</v>
      </c>
      <c r="P117" s="140">
        <f t="shared" si="1"/>
        <v>0</v>
      </c>
      <c r="Q117" s="140">
        <v>0</v>
      </c>
      <c r="R117" s="140">
        <f t="shared" si="2"/>
        <v>0</v>
      </c>
      <c r="S117" s="140">
        <v>0</v>
      </c>
      <c r="T117" s="141">
        <f t="shared" si="3"/>
        <v>0</v>
      </c>
      <c r="AR117" s="142" t="s">
        <v>178</v>
      </c>
      <c r="AT117" s="142" t="s">
        <v>174</v>
      </c>
      <c r="AU117" s="142" t="s">
        <v>85</v>
      </c>
      <c r="AY117" s="17" t="s">
        <v>138</v>
      </c>
      <c r="BE117" s="143">
        <f t="shared" si="4"/>
        <v>0</v>
      </c>
      <c r="BF117" s="143">
        <f t="shared" si="5"/>
        <v>0</v>
      </c>
      <c r="BG117" s="143">
        <f t="shared" si="6"/>
        <v>0</v>
      </c>
      <c r="BH117" s="143">
        <f t="shared" si="7"/>
        <v>0</v>
      </c>
      <c r="BI117" s="143">
        <f t="shared" si="8"/>
        <v>0</v>
      </c>
      <c r="BJ117" s="17" t="s">
        <v>83</v>
      </c>
      <c r="BK117" s="143">
        <f t="shared" si="9"/>
        <v>0</v>
      </c>
      <c r="BL117" s="17" t="s">
        <v>146</v>
      </c>
      <c r="BM117" s="142" t="s">
        <v>216</v>
      </c>
    </row>
    <row r="118" spans="2:65" s="1" customFormat="1" ht="16.5" customHeight="1">
      <c r="B118" s="32"/>
      <c r="C118" s="167" t="s">
        <v>8</v>
      </c>
      <c r="D118" s="167" t="s">
        <v>174</v>
      </c>
      <c r="E118" s="168" t="s">
        <v>217</v>
      </c>
      <c r="F118" s="169" t="s">
        <v>218</v>
      </c>
      <c r="G118" s="170" t="s">
        <v>166</v>
      </c>
      <c r="H118" s="171">
        <v>3</v>
      </c>
      <c r="I118" s="172"/>
      <c r="J118" s="173">
        <f t="shared" si="0"/>
        <v>0</v>
      </c>
      <c r="K118" s="169" t="s">
        <v>145</v>
      </c>
      <c r="L118" s="174"/>
      <c r="M118" s="175" t="s">
        <v>19</v>
      </c>
      <c r="N118" s="176" t="s">
        <v>47</v>
      </c>
      <c r="P118" s="140">
        <f t="shared" si="1"/>
        <v>0</v>
      </c>
      <c r="Q118" s="140">
        <v>0</v>
      </c>
      <c r="R118" s="140">
        <f t="shared" si="2"/>
        <v>0</v>
      </c>
      <c r="S118" s="140">
        <v>0</v>
      </c>
      <c r="T118" s="141">
        <f t="shared" si="3"/>
        <v>0</v>
      </c>
      <c r="AR118" s="142" t="s">
        <v>178</v>
      </c>
      <c r="AT118" s="142" t="s">
        <v>174</v>
      </c>
      <c r="AU118" s="142" t="s">
        <v>85</v>
      </c>
      <c r="AY118" s="17" t="s">
        <v>138</v>
      </c>
      <c r="BE118" s="143">
        <f t="shared" si="4"/>
        <v>0</v>
      </c>
      <c r="BF118" s="143">
        <f t="shared" si="5"/>
        <v>0</v>
      </c>
      <c r="BG118" s="143">
        <f t="shared" si="6"/>
        <v>0</v>
      </c>
      <c r="BH118" s="143">
        <f t="shared" si="7"/>
        <v>0</v>
      </c>
      <c r="BI118" s="143">
        <f t="shared" si="8"/>
        <v>0</v>
      </c>
      <c r="BJ118" s="17" t="s">
        <v>83</v>
      </c>
      <c r="BK118" s="143">
        <f t="shared" si="9"/>
        <v>0</v>
      </c>
      <c r="BL118" s="17" t="s">
        <v>146</v>
      </c>
      <c r="BM118" s="142" t="s">
        <v>219</v>
      </c>
    </row>
    <row r="119" spans="2:65" s="1" customFormat="1" ht="16.5" customHeight="1">
      <c r="B119" s="32"/>
      <c r="C119" s="167" t="s">
        <v>220</v>
      </c>
      <c r="D119" s="167" t="s">
        <v>174</v>
      </c>
      <c r="E119" s="168" t="s">
        <v>221</v>
      </c>
      <c r="F119" s="169" t="s">
        <v>222</v>
      </c>
      <c r="G119" s="170" t="s">
        <v>166</v>
      </c>
      <c r="H119" s="171">
        <v>9</v>
      </c>
      <c r="I119" s="172"/>
      <c r="J119" s="173">
        <f t="shared" si="0"/>
        <v>0</v>
      </c>
      <c r="K119" s="169" t="s">
        <v>145</v>
      </c>
      <c r="L119" s="174"/>
      <c r="M119" s="175" t="s">
        <v>19</v>
      </c>
      <c r="N119" s="176" t="s">
        <v>47</v>
      </c>
      <c r="P119" s="140">
        <f t="shared" si="1"/>
        <v>0</v>
      </c>
      <c r="Q119" s="140">
        <v>0</v>
      </c>
      <c r="R119" s="140">
        <f t="shared" si="2"/>
        <v>0</v>
      </c>
      <c r="S119" s="140">
        <v>0</v>
      </c>
      <c r="T119" s="141">
        <f t="shared" si="3"/>
        <v>0</v>
      </c>
      <c r="AR119" s="142" t="s">
        <v>178</v>
      </c>
      <c r="AT119" s="142" t="s">
        <v>174</v>
      </c>
      <c r="AU119" s="142" t="s">
        <v>85</v>
      </c>
      <c r="AY119" s="17" t="s">
        <v>138</v>
      </c>
      <c r="BE119" s="143">
        <f t="shared" si="4"/>
        <v>0</v>
      </c>
      <c r="BF119" s="143">
        <f t="shared" si="5"/>
        <v>0</v>
      </c>
      <c r="BG119" s="143">
        <f t="shared" si="6"/>
        <v>0</v>
      </c>
      <c r="BH119" s="143">
        <f t="shared" si="7"/>
        <v>0</v>
      </c>
      <c r="BI119" s="143">
        <f t="shared" si="8"/>
        <v>0</v>
      </c>
      <c r="BJ119" s="17" t="s">
        <v>83</v>
      </c>
      <c r="BK119" s="143">
        <f t="shared" si="9"/>
        <v>0</v>
      </c>
      <c r="BL119" s="17" t="s">
        <v>146</v>
      </c>
      <c r="BM119" s="142" t="s">
        <v>223</v>
      </c>
    </row>
    <row r="120" spans="2:65" s="1" customFormat="1" ht="16.5" customHeight="1">
      <c r="B120" s="32"/>
      <c r="C120" s="167" t="s">
        <v>224</v>
      </c>
      <c r="D120" s="167" t="s">
        <v>174</v>
      </c>
      <c r="E120" s="168" t="s">
        <v>225</v>
      </c>
      <c r="F120" s="169" t="s">
        <v>226</v>
      </c>
      <c r="G120" s="170" t="s">
        <v>166</v>
      </c>
      <c r="H120" s="171">
        <v>3</v>
      </c>
      <c r="I120" s="172"/>
      <c r="J120" s="173">
        <f t="shared" si="0"/>
        <v>0</v>
      </c>
      <c r="K120" s="169" t="s">
        <v>145</v>
      </c>
      <c r="L120" s="174"/>
      <c r="M120" s="175" t="s">
        <v>19</v>
      </c>
      <c r="N120" s="176" t="s">
        <v>47</v>
      </c>
      <c r="P120" s="140">
        <f t="shared" si="1"/>
        <v>0</v>
      </c>
      <c r="Q120" s="140">
        <v>0</v>
      </c>
      <c r="R120" s="140">
        <f t="shared" si="2"/>
        <v>0</v>
      </c>
      <c r="S120" s="140">
        <v>0</v>
      </c>
      <c r="T120" s="141">
        <f t="shared" si="3"/>
        <v>0</v>
      </c>
      <c r="AR120" s="142" t="s">
        <v>178</v>
      </c>
      <c r="AT120" s="142" t="s">
        <v>174</v>
      </c>
      <c r="AU120" s="142" t="s">
        <v>85</v>
      </c>
      <c r="AY120" s="17" t="s">
        <v>138</v>
      </c>
      <c r="BE120" s="143">
        <f t="shared" si="4"/>
        <v>0</v>
      </c>
      <c r="BF120" s="143">
        <f t="shared" si="5"/>
        <v>0</v>
      </c>
      <c r="BG120" s="143">
        <f t="shared" si="6"/>
        <v>0</v>
      </c>
      <c r="BH120" s="143">
        <f t="shared" si="7"/>
        <v>0</v>
      </c>
      <c r="BI120" s="143">
        <f t="shared" si="8"/>
        <v>0</v>
      </c>
      <c r="BJ120" s="17" t="s">
        <v>83</v>
      </c>
      <c r="BK120" s="143">
        <f t="shared" si="9"/>
        <v>0</v>
      </c>
      <c r="BL120" s="17" t="s">
        <v>146</v>
      </c>
      <c r="BM120" s="142" t="s">
        <v>227</v>
      </c>
    </row>
    <row r="121" spans="2:65" s="1" customFormat="1" ht="16.5" customHeight="1">
      <c r="B121" s="32"/>
      <c r="C121" s="167" t="s">
        <v>228</v>
      </c>
      <c r="D121" s="167" t="s">
        <v>174</v>
      </c>
      <c r="E121" s="168" t="s">
        <v>229</v>
      </c>
      <c r="F121" s="169" t="s">
        <v>230</v>
      </c>
      <c r="G121" s="170" t="s">
        <v>166</v>
      </c>
      <c r="H121" s="171">
        <v>4</v>
      </c>
      <c r="I121" s="172"/>
      <c r="J121" s="173">
        <f t="shared" si="0"/>
        <v>0</v>
      </c>
      <c r="K121" s="169" t="s">
        <v>145</v>
      </c>
      <c r="L121" s="174"/>
      <c r="M121" s="175" t="s">
        <v>19</v>
      </c>
      <c r="N121" s="176" t="s">
        <v>47</v>
      </c>
      <c r="P121" s="140">
        <f t="shared" si="1"/>
        <v>0</v>
      </c>
      <c r="Q121" s="140">
        <v>0</v>
      </c>
      <c r="R121" s="140">
        <f t="shared" si="2"/>
        <v>0</v>
      </c>
      <c r="S121" s="140">
        <v>0</v>
      </c>
      <c r="T121" s="141">
        <f t="shared" si="3"/>
        <v>0</v>
      </c>
      <c r="AR121" s="142" t="s">
        <v>178</v>
      </c>
      <c r="AT121" s="142" t="s">
        <v>174</v>
      </c>
      <c r="AU121" s="142" t="s">
        <v>85</v>
      </c>
      <c r="AY121" s="17" t="s">
        <v>138</v>
      </c>
      <c r="BE121" s="143">
        <f t="shared" si="4"/>
        <v>0</v>
      </c>
      <c r="BF121" s="143">
        <f t="shared" si="5"/>
        <v>0</v>
      </c>
      <c r="BG121" s="143">
        <f t="shared" si="6"/>
        <v>0</v>
      </c>
      <c r="BH121" s="143">
        <f t="shared" si="7"/>
        <v>0</v>
      </c>
      <c r="BI121" s="143">
        <f t="shared" si="8"/>
        <v>0</v>
      </c>
      <c r="BJ121" s="17" t="s">
        <v>83</v>
      </c>
      <c r="BK121" s="143">
        <f t="shared" si="9"/>
        <v>0</v>
      </c>
      <c r="BL121" s="17" t="s">
        <v>146</v>
      </c>
      <c r="BM121" s="142" t="s">
        <v>231</v>
      </c>
    </row>
    <row r="122" spans="2:65" s="1" customFormat="1" ht="16.5" customHeight="1">
      <c r="B122" s="32"/>
      <c r="C122" s="167" t="s">
        <v>232</v>
      </c>
      <c r="D122" s="167" t="s">
        <v>174</v>
      </c>
      <c r="E122" s="168" t="s">
        <v>233</v>
      </c>
      <c r="F122" s="169" t="s">
        <v>234</v>
      </c>
      <c r="G122" s="170" t="s">
        <v>166</v>
      </c>
      <c r="H122" s="171">
        <v>8</v>
      </c>
      <c r="I122" s="172"/>
      <c r="J122" s="173">
        <f t="shared" si="0"/>
        <v>0</v>
      </c>
      <c r="K122" s="169" t="s">
        <v>145</v>
      </c>
      <c r="L122" s="174"/>
      <c r="M122" s="175" t="s">
        <v>19</v>
      </c>
      <c r="N122" s="176" t="s">
        <v>47</v>
      </c>
      <c r="P122" s="140">
        <f t="shared" si="1"/>
        <v>0</v>
      </c>
      <c r="Q122" s="140">
        <v>0</v>
      </c>
      <c r="R122" s="140">
        <f t="shared" si="2"/>
        <v>0</v>
      </c>
      <c r="S122" s="140">
        <v>0</v>
      </c>
      <c r="T122" s="141">
        <f t="shared" si="3"/>
        <v>0</v>
      </c>
      <c r="AR122" s="142" t="s">
        <v>178</v>
      </c>
      <c r="AT122" s="142" t="s">
        <v>174</v>
      </c>
      <c r="AU122" s="142" t="s">
        <v>85</v>
      </c>
      <c r="AY122" s="17" t="s">
        <v>138</v>
      </c>
      <c r="BE122" s="143">
        <f t="shared" si="4"/>
        <v>0</v>
      </c>
      <c r="BF122" s="143">
        <f t="shared" si="5"/>
        <v>0</v>
      </c>
      <c r="BG122" s="143">
        <f t="shared" si="6"/>
        <v>0</v>
      </c>
      <c r="BH122" s="143">
        <f t="shared" si="7"/>
        <v>0</v>
      </c>
      <c r="BI122" s="143">
        <f t="shared" si="8"/>
        <v>0</v>
      </c>
      <c r="BJ122" s="17" t="s">
        <v>83</v>
      </c>
      <c r="BK122" s="143">
        <f t="shared" si="9"/>
        <v>0</v>
      </c>
      <c r="BL122" s="17" t="s">
        <v>146</v>
      </c>
      <c r="BM122" s="142" t="s">
        <v>235</v>
      </c>
    </row>
    <row r="123" spans="2:65" s="1" customFormat="1" ht="16.5" customHeight="1">
      <c r="B123" s="32"/>
      <c r="C123" s="167" t="s">
        <v>236</v>
      </c>
      <c r="D123" s="167" t="s">
        <v>174</v>
      </c>
      <c r="E123" s="168" t="s">
        <v>237</v>
      </c>
      <c r="F123" s="169" t="s">
        <v>238</v>
      </c>
      <c r="G123" s="170" t="s">
        <v>166</v>
      </c>
      <c r="H123" s="171">
        <v>3</v>
      </c>
      <c r="I123" s="172"/>
      <c r="J123" s="173">
        <f t="shared" si="0"/>
        <v>0</v>
      </c>
      <c r="K123" s="169" t="s">
        <v>145</v>
      </c>
      <c r="L123" s="174"/>
      <c r="M123" s="175" t="s">
        <v>19</v>
      </c>
      <c r="N123" s="176" t="s">
        <v>47</v>
      </c>
      <c r="P123" s="140">
        <f t="shared" si="1"/>
        <v>0</v>
      </c>
      <c r="Q123" s="140">
        <v>0</v>
      </c>
      <c r="R123" s="140">
        <f t="shared" si="2"/>
        <v>0</v>
      </c>
      <c r="S123" s="140">
        <v>0</v>
      </c>
      <c r="T123" s="141">
        <f t="shared" si="3"/>
        <v>0</v>
      </c>
      <c r="AR123" s="142" t="s">
        <v>178</v>
      </c>
      <c r="AT123" s="142" t="s">
        <v>174</v>
      </c>
      <c r="AU123" s="142" t="s">
        <v>85</v>
      </c>
      <c r="AY123" s="17" t="s">
        <v>138</v>
      </c>
      <c r="BE123" s="143">
        <f t="shared" si="4"/>
        <v>0</v>
      </c>
      <c r="BF123" s="143">
        <f t="shared" si="5"/>
        <v>0</v>
      </c>
      <c r="BG123" s="143">
        <f t="shared" si="6"/>
        <v>0</v>
      </c>
      <c r="BH123" s="143">
        <f t="shared" si="7"/>
        <v>0</v>
      </c>
      <c r="BI123" s="143">
        <f t="shared" si="8"/>
        <v>0</v>
      </c>
      <c r="BJ123" s="17" t="s">
        <v>83</v>
      </c>
      <c r="BK123" s="143">
        <f t="shared" si="9"/>
        <v>0</v>
      </c>
      <c r="BL123" s="17" t="s">
        <v>146</v>
      </c>
      <c r="BM123" s="142" t="s">
        <v>239</v>
      </c>
    </row>
    <row r="124" spans="2:65" s="1" customFormat="1" ht="16.5" customHeight="1">
      <c r="B124" s="32"/>
      <c r="C124" s="167" t="s">
        <v>240</v>
      </c>
      <c r="D124" s="167" t="s">
        <v>174</v>
      </c>
      <c r="E124" s="168" t="s">
        <v>241</v>
      </c>
      <c r="F124" s="169" t="s">
        <v>242</v>
      </c>
      <c r="G124" s="170" t="s">
        <v>166</v>
      </c>
      <c r="H124" s="171">
        <v>6</v>
      </c>
      <c r="I124" s="172"/>
      <c r="J124" s="173">
        <f t="shared" si="0"/>
        <v>0</v>
      </c>
      <c r="K124" s="169" t="s">
        <v>145</v>
      </c>
      <c r="L124" s="174"/>
      <c r="M124" s="175" t="s">
        <v>19</v>
      </c>
      <c r="N124" s="176" t="s">
        <v>47</v>
      </c>
      <c r="P124" s="140">
        <f t="shared" si="1"/>
        <v>0</v>
      </c>
      <c r="Q124" s="140">
        <v>0</v>
      </c>
      <c r="R124" s="140">
        <f t="shared" si="2"/>
        <v>0</v>
      </c>
      <c r="S124" s="140">
        <v>0</v>
      </c>
      <c r="T124" s="141">
        <f t="shared" si="3"/>
        <v>0</v>
      </c>
      <c r="AR124" s="142" t="s">
        <v>178</v>
      </c>
      <c r="AT124" s="142" t="s">
        <v>174</v>
      </c>
      <c r="AU124" s="142" t="s">
        <v>85</v>
      </c>
      <c r="AY124" s="17" t="s">
        <v>138</v>
      </c>
      <c r="BE124" s="143">
        <f t="shared" si="4"/>
        <v>0</v>
      </c>
      <c r="BF124" s="143">
        <f t="shared" si="5"/>
        <v>0</v>
      </c>
      <c r="BG124" s="143">
        <f t="shared" si="6"/>
        <v>0</v>
      </c>
      <c r="BH124" s="143">
        <f t="shared" si="7"/>
        <v>0</v>
      </c>
      <c r="BI124" s="143">
        <f t="shared" si="8"/>
        <v>0</v>
      </c>
      <c r="BJ124" s="17" t="s">
        <v>83</v>
      </c>
      <c r="BK124" s="143">
        <f t="shared" si="9"/>
        <v>0</v>
      </c>
      <c r="BL124" s="17" t="s">
        <v>146</v>
      </c>
      <c r="BM124" s="142" t="s">
        <v>243</v>
      </c>
    </row>
    <row r="125" spans="2:65" s="1" customFormat="1" ht="16.5" customHeight="1">
      <c r="B125" s="32"/>
      <c r="C125" s="167" t="s">
        <v>244</v>
      </c>
      <c r="D125" s="167" t="s">
        <v>174</v>
      </c>
      <c r="E125" s="168" t="s">
        <v>245</v>
      </c>
      <c r="F125" s="169" t="s">
        <v>246</v>
      </c>
      <c r="G125" s="170" t="s">
        <v>166</v>
      </c>
      <c r="H125" s="171">
        <v>4</v>
      </c>
      <c r="I125" s="172"/>
      <c r="J125" s="173">
        <f t="shared" si="0"/>
        <v>0</v>
      </c>
      <c r="K125" s="169" t="s">
        <v>145</v>
      </c>
      <c r="L125" s="174"/>
      <c r="M125" s="175" t="s">
        <v>19</v>
      </c>
      <c r="N125" s="176" t="s">
        <v>47</v>
      </c>
      <c r="P125" s="140">
        <f t="shared" si="1"/>
        <v>0</v>
      </c>
      <c r="Q125" s="140">
        <v>0</v>
      </c>
      <c r="R125" s="140">
        <f t="shared" si="2"/>
        <v>0</v>
      </c>
      <c r="S125" s="140">
        <v>0</v>
      </c>
      <c r="T125" s="141">
        <f t="shared" si="3"/>
        <v>0</v>
      </c>
      <c r="AR125" s="142" t="s">
        <v>178</v>
      </c>
      <c r="AT125" s="142" t="s">
        <v>174</v>
      </c>
      <c r="AU125" s="142" t="s">
        <v>85</v>
      </c>
      <c r="AY125" s="17" t="s">
        <v>138</v>
      </c>
      <c r="BE125" s="143">
        <f t="shared" si="4"/>
        <v>0</v>
      </c>
      <c r="BF125" s="143">
        <f t="shared" si="5"/>
        <v>0</v>
      </c>
      <c r="BG125" s="143">
        <f t="shared" si="6"/>
        <v>0</v>
      </c>
      <c r="BH125" s="143">
        <f t="shared" si="7"/>
        <v>0</v>
      </c>
      <c r="BI125" s="143">
        <f t="shared" si="8"/>
        <v>0</v>
      </c>
      <c r="BJ125" s="17" t="s">
        <v>83</v>
      </c>
      <c r="BK125" s="143">
        <f t="shared" si="9"/>
        <v>0</v>
      </c>
      <c r="BL125" s="17" t="s">
        <v>146</v>
      </c>
      <c r="BM125" s="142" t="s">
        <v>247</v>
      </c>
    </row>
    <row r="126" spans="2:65" s="1" customFormat="1" ht="16.5" customHeight="1">
      <c r="B126" s="32"/>
      <c r="C126" s="167" t="s">
        <v>248</v>
      </c>
      <c r="D126" s="167" t="s">
        <v>174</v>
      </c>
      <c r="E126" s="168" t="s">
        <v>249</v>
      </c>
      <c r="F126" s="169" t="s">
        <v>250</v>
      </c>
      <c r="G126" s="170" t="s">
        <v>166</v>
      </c>
      <c r="H126" s="171">
        <v>3</v>
      </c>
      <c r="I126" s="172"/>
      <c r="J126" s="173">
        <f t="shared" si="0"/>
        <v>0</v>
      </c>
      <c r="K126" s="169" t="s">
        <v>145</v>
      </c>
      <c r="L126" s="174"/>
      <c r="M126" s="175" t="s">
        <v>19</v>
      </c>
      <c r="N126" s="176" t="s">
        <v>47</v>
      </c>
      <c r="P126" s="140">
        <f t="shared" si="1"/>
        <v>0</v>
      </c>
      <c r="Q126" s="140">
        <v>0</v>
      </c>
      <c r="R126" s="140">
        <f t="shared" si="2"/>
        <v>0</v>
      </c>
      <c r="S126" s="140">
        <v>0</v>
      </c>
      <c r="T126" s="141">
        <f t="shared" si="3"/>
        <v>0</v>
      </c>
      <c r="AR126" s="142" t="s">
        <v>178</v>
      </c>
      <c r="AT126" s="142" t="s">
        <v>174</v>
      </c>
      <c r="AU126" s="142" t="s">
        <v>85</v>
      </c>
      <c r="AY126" s="17" t="s">
        <v>138</v>
      </c>
      <c r="BE126" s="143">
        <f t="shared" si="4"/>
        <v>0</v>
      </c>
      <c r="BF126" s="143">
        <f t="shared" si="5"/>
        <v>0</v>
      </c>
      <c r="BG126" s="143">
        <f t="shared" si="6"/>
        <v>0</v>
      </c>
      <c r="BH126" s="143">
        <f t="shared" si="7"/>
        <v>0</v>
      </c>
      <c r="BI126" s="143">
        <f t="shared" si="8"/>
        <v>0</v>
      </c>
      <c r="BJ126" s="17" t="s">
        <v>83</v>
      </c>
      <c r="BK126" s="143">
        <f t="shared" si="9"/>
        <v>0</v>
      </c>
      <c r="BL126" s="17" t="s">
        <v>146</v>
      </c>
      <c r="BM126" s="142" t="s">
        <v>251</v>
      </c>
    </row>
    <row r="127" spans="2:65" s="1" customFormat="1" ht="24.2" customHeight="1">
      <c r="B127" s="32"/>
      <c r="C127" s="131" t="s">
        <v>7</v>
      </c>
      <c r="D127" s="131" t="s">
        <v>141</v>
      </c>
      <c r="E127" s="132" t="s">
        <v>252</v>
      </c>
      <c r="F127" s="133" t="s">
        <v>253</v>
      </c>
      <c r="G127" s="134" t="s">
        <v>166</v>
      </c>
      <c r="H127" s="135">
        <v>35</v>
      </c>
      <c r="I127" s="136"/>
      <c r="J127" s="137">
        <f t="shared" si="0"/>
        <v>0</v>
      </c>
      <c r="K127" s="133" t="s">
        <v>145</v>
      </c>
      <c r="L127" s="32"/>
      <c r="M127" s="138" t="s">
        <v>19</v>
      </c>
      <c r="N127" s="139" t="s">
        <v>47</v>
      </c>
      <c r="P127" s="140">
        <f t="shared" si="1"/>
        <v>0</v>
      </c>
      <c r="Q127" s="140">
        <v>0</v>
      </c>
      <c r="R127" s="140">
        <f t="shared" si="2"/>
        <v>0</v>
      </c>
      <c r="S127" s="140">
        <v>0</v>
      </c>
      <c r="T127" s="141">
        <f t="shared" si="3"/>
        <v>0</v>
      </c>
      <c r="AR127" s="142" t="s">
        <v>146</v>
      </c>
      <c r="AT127" s="142" t="s">
        <v>141</v>
      </c>
      <c r="AU127" s="142" t="s">
        <v>85</v>
      </c>
      <c r="AY127" s="17" t="s">
        <v>138</v>
      </c>
      <c r="BE127" s="143">
        <f t="shared" si="4"/>
        <v>0</v>
      </c>
      <c r="BF127" s="143">
        <f t="shared" si="5"/>
        <v>0</v>
      </c>
      <c r="BG127" s="143">
        <f t="shared" si="6"/>
        <v>0</v>
      </c>
      <c r="BH127" s="143">
        <f t="shared" si="7"/>
        <v>0</v>
      </c>
      <c r="BI127" s="143">
        <f t="shared" si="8"/>
        <v>0</v>
      </c>
      <c r="BJ127" s="17" t="s">
        <v>83</v>
      </c>
      <c r="BK127" s="143">
        <f t="shared" si="9"/>
        <v>0</v>
      </c>
      <c r="BL127" s="17" t="s">
        <v>146</v>
      </c>
      <c r="BM127" s="142" t="s">
        <v>254</v>
      </c>
    </row>
    <row r="128" spans="2:65" s="1" customFormat="1" ht="19.5">
      <c r="B128" s="32"/>
      <c r="D128" s="144" t="s">
        <v>148</v>
      </c>
      <c r="F128" s="145" t="s">
        <v>149</v>
      </c>
      <c r="I128" s="146"/>
      <c r="L128" s="32"/>
      <c r="M128" s="147"/>
      <c r="T128" s="53"/>
      <c r="AT128" s="17" t="s">
        <v>148</v>
      </c>
      <c r="AU128" s="17" t="s">
        <v>85</v>
      </c>
    </row>
    <row r="129" spans="2:65" s="14" customFormat="1" ht="11.25">
      <c r="B129" s="177"/>
      <c r="D129" s="144" t="s">
        <v>171</v>
      </c>
      <c r="E129" s="178" t="s">
        <v>19</v>
      </c>
      <c r="F129" s="179" t="s">
        <v>255</v>
      </c>
      <c r="H129" s="178" t="s">
        <v>19</v>
      </c>
      <c r="I129" s="180"/>
      <c r="L129" s="177"/>
      <c r="M129" s="181"/>
      <c r="T129" s="182"/>
      <c r="AT129" s="178" t="s">
        <v>171</v>
      </c>
      <c r="AU129" s="178" t="s">
        <v>85</v>
      </c>
      <c r="AV129" s="14" t="s">
        <v>83</v>
      </c>
      <c r="AW129" s="14" t="s">
        <v>37</v>
      </c>
      <c r="AX129" s="14" t="s">
        <v>76</v>
      </c>
      <c r="AY129" s="178" t="s">
        <v>138</v>
      </c>
    </row>
    <row r="130" spans="2:65" s="12" customFormat="1" ht="11.25">
      <c r="B130" s="153"/>
      <c r="D130" s="144" t="s">
        <v>171</v>
      </c>
      <c r="E130" s="154" t="s">
        <v>19</v>
      </c>
      <c r="F130" s="155" t="s">
        <v>256</v>
      </c>
      <c r="H130" s="156">
        <v>35</v>
      </c>
      <c r="I130" s="157"/>
      <c r="L130" s="153"/>
      <c r="M130" s="158"/>
      <c r="T130" s="159"/>
      <c r="AT130" s="154" t="s">
        <v>171</v>
      </c>
      <c r="AU130" s="154" t="s">
        <v>85</v>
      </c>
      <c r="AV130" s="12" t="s">
        <v>85</v>
      </c>
      <c r="AW130" s="12" t="s">
        <v>37</v>
      </c>
      <c r="AX130" s="12" t="s">
        <v>76</v>
      </c>
      <c r="AY130" s="154" t="s">
        <v>138</v>
      </c>
    </row>
    <row r="131" spans="2:65" s="13" customFormat="1" ht="11.25">
      <c r="B131" s="160"/>
      <c r="D131" s="144" t="s">
        <v>171</v>
      </c>
      <c r="E131" s="161" t="s">
        <v>19</v>
      </c>
      <c r="F131" s="162" t="s">
        <v>173</v>
      </c>
      <c r="H131" s="163">
        <v>35</v>
      </c>
      <c r="I131" s="164"/>
      <c r="L131" s="160"/>
      <c r="M131" s="165"/>
      <c r="T131" s="166"/>
      <c r="AT131" s="161" t="s">
        <v>171</v>
      </c>
      <c r="AU131" s="161" t="s">
        <v>85</v>
      </c>
      <c r="AV131" s="13" t="s">
        <v>146</v>
      </c>
      <c r="AW131" s="13" t="s">
        <v>37</v>
      </c>
      <c r="AX131" s="13" t="s">
        <v>83</v>
      </c>
      <c r="AY131" s="161" t="s">
        <v>138</v>
      </c>
    </row>
    <row r="132" spans="2:65" s="1" customFormat="1" ht="24.2" customHeight="1">
      <c r="B132" s="32"/>
      <c r="C132" s="131" t="s">
        <v>257</v>
      </c>
      <c r="D132" s="131" t="s">
        <v>141</v>
      </c>
      <c r="E132" s="132" t="s">
        <v>258</v>
      </c>
      <c r="F132" s="133" t="s">
        <v>259</v>
      </c>
      <c r="G132" s="134" t="s">
        <v>166</v>
      </c>
      <c r="H132" s="135">
        <v>9</v>
      </c>
      <c r="I132" s="136"/>
      <c r="J132" s="137">
        <f>ROUND(I132*H132,2)</f>
        <v>0</v>
      </c>
      <c r="K132" s="133" t="s">
        <v>145</v>
      </c>
      <c r="L132" s="32"/>
      <c r="M132" s="138" t="s">
        <v>19</v>
      </c>
      <c r="N132" s="139" t="s">
        <v>47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146</v>
      </c>
      <c r="AT132" s="142" t="s">
        <v>141</v>
      </c>
      <c r="AU132" s="142" t="s">
        <v>85</v>
      </c>
      <c r="AY132" s="17" t="s">
        <v>138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7" t="s">
        <v>83</v>
      </c>
      <c r="BK132" s="143">
        <f>ROUND(I132*H132,2)</f>
        <v>0</v>
      </c>
      <c r="BL132" s="17" t="s">
        <v>146</v>
      </c>
      <c r="BM132" s="142" t="s">
        <v>260</v>
      </c>
    </row>
    <row r="133" spans="2:65" s="1" customFormat="1" ht="19.5">
      <c r="B133" s="32"/>
      <c r="D133" s="144" t="s">
        <v>148</v>
      </c>
      <c r="F133" s="145" t="s">
        <v>149</v>
      </c>
      <c r="I133" s="146"/>
      <c r="L133" s="32"/>
      <c r="M133" s="147"/>
      <c r="T133" s="53"/>
      <c r="AT133" s="17" t="s">
        <v>148</v>
      </c>
      <c r="AU133" s="17" t="s">
        <v>85</v>
      </c>
    </row>
    <row r="134" spans="2:65" s="14" customFormat="1" ht="11.25">
      <c r="B134" s="177"/>
      <c r="D134" s="144" t="s">
        <v>171</v>
      </c>
      <c r="E134" s="178" t="s">
        <v>19</v>
      </c>
      <c r="F134" s="179" t="s">
        <v>261</v>
      </c>
      <c r="H134" s="178" t="s">
        <v>19</v>
      </c>
      <c r="I134" s="180"/>
      <c r="L134" s="177"/>
      <c r="M134" s="181"/>
      <c r="T134" s="182"/>
      <c r="AT134" s="178" t="s">
        <v>171</v>
      </c>
      <c r="AU134" s="178" t="s">
        <v>85</v>
      </c>
      <c r="AV134" s="14" t="s">
        <v>83</v>
      </c>
      <c r="AW134" s="14" t="s">
        <v>37</v>
      </c>
      <c r="AX134" s="14" t="s">
        <v>76</v>
      </c>
      <c r="AY134" s="178" t="s">
        <v>138</v>
      </c>
    </row>
    <row r="135" spans="2:65" s="12" customFormat="1" ht="11.25">
      <c r="B135" s="153"/>
      <c r="D135" s="144" t="s">
        <v>171</v>
      </c>
      <c r="E135" s="154" t="s">
        <v>19</v>
      </c>
      <c r="F135" s="155" t="s">
        <v>262</v>
      </c>
      <c r="H135" s="156">
        <v>9</v>
      </c>
      <c r="I135" s="157"/>
      <c r="L135" s="153"/>
      <c r="M135" s="158"/>
      <c r="T135" s="159"/>
      <c r="AT135" s="154" t="s">
        <v>171</v>
      </c>
      <c r="AU135" s="154" t="s">
        <v>85</v>
      </c>
      <c r="AV135" s="12" t="s">
        <v>85</v>
      </c>
      <c r="AW135" s="12" t="s">
        <v>37</v>
      </c>
      <c r="AX135" s="12" t="s">
        <v>76</v>
      </c>
      <c r="AY135" s="154" t="s">
        <v>138</v>
      </c>
    </row>
    <row r="136" spans="2:65" s="13" customFormat="1" ht="11.25">
      <c r="B136" s="160"/>
      <c r="D136" s="144" t="s">
        <v>171</v>
      </c>
      <c r="E136" s="161" t="s">
        <v>19</v>
      </c>
      <c r="F136" s="162" t="s">
        <v>173</v>
      </c>
      <c r="H136" s="163">
        <v>9</v>
      </c>
      <c r="I136" s="164"/>
      <c r="L136" s="160"/>
      <c r="M136" s="165"/>
      <c r="T136" s="166"/>
      <c r="AT136" s="161" t="s">
        <v>171</v>
      </c>
      <c r="AU136" s="161" t="s">
        <v>85</v>
      </c>
      <c r="AV136" s="13" t="s">
        <v>146</v>
      </c>
      <c r="AW136" s="13" t="s">
        <v>37</v>
      </c>
      <c r="AX136" s="13" t="s">
        <v>83</v>
      </c>
      <c r="AY136" s="161" t="s">
        <v>138</v>
      </c>
    </row>
    <row r="137" spans="2:65" s="1" customFormat="1" ht="16.5" customHeight="1">
      <c r="B137" s="32"/>
      <c r="C137" s="131" t="s">
        <v>263</v>
      </c>
      <c r="D137" s="131" t="s">
        <v>141</v>
      </c>
      <c r="E137" s="132" t="s">
        <v>264</v>
      </c>
      <c r="F137" s="133" t="s">
        <v>265</v>
      </c>
      <c r="G137" s="134" t="s">
        <v>166</v>
      </c>
      <c r="H137" s="135">
        <v>9</v>
      </c>
      <c r="I137" s="136"/>
      <c r="J137" s="137">
        <f>ROUND(I137*H137,2)</f>
        <v>0</v>
      </c>
      <c r="K137" s="133" t="s">
        <v>145</v>
      </c>
      <c r="L137" s="32"/>
      <c r="M137" s="138" t="s">
        <v>19</v>
      </c>
      <c r="N137" s="139" t="s">
        <v>47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146</v>
      </c>
      <c r="AT137" s="142" t="s">
        <v>141</v>
      </c>
      <c r="AU137" s="142" t="s">
        <v>85</v>
      </c>
      <c r="AY137" s="17" t="s">
        <v>138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7" t="s">
        <v>83</v>
      </c>
      <c r="BK137" s="143">
        <f>ROUND(I137*H137,2)</f>
        <v>0</v>
      </c>
      <c r="BL137" s="17" t="s">
        <v>146</v>
      </c>
      <c r="BM137" s="142" t="s">
        <v>266</v>
      </c>
    </row>
    <row r="138" spans="2:65" s="1" customFormat="1" ht="19.5">
      <c r="B138" s="32"/>
      <c r="D138" s="144" t="s">
        <v>148</v>
      </c>
      <c r="F138" s="145" t="s">
        <v>149</v>
      </c>
      <c r="I138" s="146"/>
      <c r="L138" s="32"/>
      <c r="M138" s="147"/>
      <c r="T138" s="53"/>
      <c r="AT138" s="17" t="s">
        <v>148</v>
      </c>
      <c r="AU138" s="17" t="s">
        <v>85</v>
      </c>
    </row>
    <row r="139" spans="2:65" s="14" customFormat="1" ht="11.25">
      <c r="B139" s="177"/>
      <c r="D139" s="144" t="s">
        <v>171</v>
      </c>
      <c r="E139" s="178" t="s">
        <v>19</v>
      </c>
      <c r="F139" s="179" t="s">
        <v>267</v>
      </c>
      <c r="H139" s="178" t="s">
        <v>19</v>
      </c>
      <c r="I139" s="180"/>
      <c r="L139" s="177"/>
      <c r="M139" s="181"/>
      <c r="T139" s="182"/>
      <c r="AT139" s="178" t="s">
        <v>171</v>
      </c>
      <c r="AU139" s="178" t="s">
        <v>85</v>
      </c>
      <c r="AV139" s="14" t="s">
        <v>83</v>
      </c>
      <c r="AW139" s="14" t="s">
        <v>37</v>
      </c>
      <c r="AX139" s="14" t="s">
        <v>76</v>
      </c>
      <c r="AY139" s="178" t="s">
        <v>138</v>
      </c>
    </row>
    <row r="140" spans="2:65" s="12" customFormat="1" ht="11.25">
      <c r="B140" s="153"/>
      <c r="D140" s="144" t="s">
        <v>171</v>
      </c>
      <c r="E140" s="154" t="s">
        <v>19</v>
      </c>
      <c r="F140" s="155" t="s">
        <v>262</v>
      </c>
      <c r="H140" s="156">
        <v>9</v>
      </c>
      <c r="I140" s="157"/>
      <c r="L140" s="153"/>
      <c r="M140" s="158"/>
      <c r="T140" s="159"/>
      <c r="AT140" s="154" t="s">
        <v>171</v>
      </c>
      <c r="AU140" s="154" t="s">
        <v>85</v>
      </c>
      <c r="AV140" s="12" t="s">
        <v>85</v>
      </c>
      <c r="AW140" s="12" t="s">
        <v>37</v>
      </c>
      <c r="AX140" s="12" t="s">
        <v>76</v>
      </c>
      <c r="AY140" s="154" t="s">
        <v>138</v>
      </c>
    </row>
    <row r="141" spans="2:65" s="13" customFormat="1" ht="11.25">
      <c r="B141" s="160"/>
      <c r="D141" s="144" t="s">
        <v>171</v>
      </c>
      <c r="E141" s="161" t="s">
        <v>19</v>
      </c>
      <c r="F141" s="162" t="s">
        <v>173</v>
      </c>
      <c r="H141" s="163">
        <v>9</v>
      </c>
      <c r="I141" s="164"/>
      <c r="L141" s="160"/>
      <c r="M141" s="165"/>
      <c r="T141" s="166"/>
      <c r="AT141" s="161" t="s">
        <v>171</v>
      </c>
      <c r="AU141" s="161" t="s">
        <v>85</v>
      </c>
      <c r="AV141" s="13" t="s">
        <v>146</v>
      </c>
      <c r="AW141" s="13" t="s">
        <v>37</v>
      </c>
      <c r="AX141" s="13" t="s">
        <v>83</v>
      </c>
      <c r="AY141" s="161" t="s">
        <v>138</v>
      </c>
    </row>
    <row r="142" spans="2:65" s="1" customFormat="1" ht="24.2" customHeight="1">
      <c r="B142" s="32"/>
      <c r="C142" s="131" t="s">
        <v>268</v>
      </c>
      <c r="D142" s="131" t="s">
        <v>141</v>
      </c>
      <c r="E142" s="132" t="s">
        <v>269</v>
      </c>
      <c r="F142" s="133" t="s">
        <v>270</v>
      </c>
      <c r="G142" s="134" t="s">
        <v>166</v>
      </c>
      <c r="H142" s="135">
        <v>1</v>
      </c>
      <c r="I142" s="136"/>
      <c r="J142" s="137">
        <f>ROUND(I142*H142,2)</f>
        <v>0</v>
      </c>
      <c r="K142" s="133" t="s">
        <v>145</v>
      </c>
      <c r="L142" s="32"/>
      <c r="M142" s="138" t="s">
        <v>19</v>
      </c>
      <c r="N142" s="139" t="s">
        <v>47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146</v>
      </c>
      <c r="AT142" s="142" t="s">
        <v>141</v>
      </c>
      <c r="AU142" s="142" t="s">
        <v>85</v>
      </c>
      <c r="AY142" s="17" t="s">
        <v>138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7" t="s">
        <v>83</v>
      </c>
      <c r="BK142" s="143">
        <f>ROUND(I142*H142,2)</f>
        <v>0</v>
      </c>
      <c r="BL142" s="17" t="s">
        <v>146</v>
      </c>
      <c r="BM142" s="142" t="s">
        <v>271</v>
      </c>
    </row>
    <row r="143" spans="2:65" s="1" customFormat="1" ht="19.5">
      <c r="B143" s="32"/>
      <c r="D143" s="144" t="s">
        <v>148</v>
      </c>
      <c r="F143" s="145" t="s">
        <v>149</v>
      </c>
      <c r="I143" s="146"/>
      <c r="L143" s="32"/>
      <c r="M143" s="147"/>
      <c r="T143" s="53"/>
      <c r="AT143" s="17" t="s">
        <v>148</v>
      </c>
      <c r="AU143" s="17" t="s">
        <v>85</v>
      </c>
    </row>
    <row r="144" spans="2:65" s="1" customFormat="1" ht="16.5" customHeight="1">
      <c r="B144" s="32"/>
      <c r="C144" s="167" t="s">
        <v>272</v>
      </c>
      <c r="D144" s="167" t="s">
        <v>174</v>
      </c>
      <c r="E144" s="168" t="s">
        <v>273</v>
      </c>
      <c r="F144" s="169" t="s">
        <v>274</v>
      </c>
      <c r="G144" s="170" t="s">
        <v>166</v>
      </c>
      <c r="H144" s="171">
        <v>1</v>
      </c>
      <c r="I144" s="172"/>
      <c r="J144" s="173">
        <f>ROUND(I144*H144,2)</f>
        <v>0</v>
      </c>
      <c r="K144" s="169" t="s">
        <v>145</v>
      </c>
      <c r="L144" s="174"/>
      <c r="M144" s="175" t="s">
        <v>19</v>
      </c>
      <c r="N144" s="176" t="s">
        <v>47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178</v>
      </c>
      <c r="AT144" s="142" t="s">
        <v>174</v>
      </c>
      <c r="AU144" s="142" t="s">
        <v>85</v>
      </c>
      <c r="AY144" s="17" t="s">
        <v>138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7" t="s">
        <v>83</v>
      </c>
      <c r="BK144" s="143">
        <f>ROUND(I144*H144,2)</f>
        <v>0</v>
      </c>
      <c r="BL144" s="17" t="s">
        <v>146</v>
      </c>
      <c r="BM144" s="142" t="s">
        <v>275</v>
      </c>
    </row>
    <row r="145" spans="2:65" s="1" customFormat="1" ht="37.9" customHeight="1">
      <c r="B145" s="32"/>
      <c r="C145" s="131" t="s">
        <v>276</v>
      </c>
      <c r="D145" s="131" t="s">
        <v>141</v>
      </c>
      <c r="E145" s="132" t="s">
        <v>277</v>
      </c>
      <c r="F145" s="133" t="s">
        <v>278</v>
      </c>
      <c r="G145" s="134" t="s">
        <v>279</v>
      </c>
      <c r="H145" s="135">
        <v>1.5</v>
      </c>
      <c r="I145" s="136"/>
      <c r="J145" s="137">
        <f>ROUND(I145*H145,2)</f>
        <v>0</v>
      </c>
      <c r="K145" s="133" t="s">
        <v>145</v>
      </c>
      <c r="L145" s="32"/>
      <c r="M145" s="138" t="s">
        <v>19</v>
      </c>
      <c r="N145" s="139" t="s">
        <v>47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146</v>
      </c>
      <c r="AT145" s="142" t="s">
        <v>141</v>
      </c>
      <c r="AU145" s="142" t="s">
        <v>85</v>
      </c>
      <c r="AY145" s="17" t="s">
        <v>138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7" t="s">
        <v>83</v>
      </c>
      <c r="BK145" s="143">
        <f>ROUND(I145*H145,2)</f>
        <v>0</v>
      </c>
      <c r="BL145" s="17" t="s">
        <v>146</v>
      </c>
      <c r="BM145" s="142" t="s">
        <v>280</v>
      </c>
    </row>
    <row r="146" spans="2:65" s="1" customFormat="1" ht="19.5">
      <c r="B146" s="32"/>
      <c r="D146" s="144" t="s">
        <v>148</v>
      </c>
      <c r="F146" s="145" t="s">
        <v>149</v>
      </c>
      <c r="I146" s="146"/>
      <c r="L146" s="32"/>
      <c r="M146" s="147"/>
      <c r="T146" s="53"/>
      <c r="AT146" s="17" t="s">
        <v>148</v>
      </c>
      <c r="AU146" s="17" t="s">
        <v>85</v>
      </c>
    </row>
    <row r="147" spans="2:65" s="1" customFormat="1" ht="33" customHeight="1">
      <c r="B147" s="32"/>
      <c r="C147" s="131" t="s">
        <v>281</v>
      </c>
      <c r="D147" s="131" t="s">
        <v>141</v>
      </c>
      <c r="E147" s="132" t="s">
        <v>282</v>
      </c>
      <c r="F147" s="133" t="s">
        <v>283</v>
      </c>
      <c r="G147" s="134" t="s">
        <v>166</v>
      </c>
      <c r="H147" s="135">
        <v>53</v>
      </c>
      <c r="I147" s="136"/>
      <c r="J147" s="137">
        <f>ROUND(I147*H147,2)</f>
        <v>0</v>
      </c>
      <c r="K147" s="133" t="s">
        <v>167</v>
      </c>
      <c r="L147" s="32"/>
      <c r="M147" s="138" t="s">
        <v>19</v>
      </c>
      <c r="N147" s="139" t="s">
        <v>47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146</v>
      </c>
      <c r="AT147" s="142" t="s">
        <v>141</v>
      </c>
      <c r="AU147" s="142" t="s">
        <v>85</v>
      </c>
      <c r="AY147" s="17" t="s">
        <v>138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7" t="s">
        <v>83</v>
      </c>
      <c r="BK147" s="143">
        <f>ROUND(I147*H147,2)</f>
        <v>0</v>
      </c>
      <c r="BL147" s="17" t="s">
        <v>146</v>
      </c>
      <c r="BM147" s="142" t="s">
        <v>284</v>
      </c>
    </row>
    <row r="148" spans="2:65" s="1" customFormat="1" ht="11.25">
      <c r="B148" s="32"/>
      <c r="D148" s="151" t="s">
        <v>169</v>
      </c>
      <c r="F148" s="152" t="s">
        <v>285</v>
      </c>
      <c r="I148" s="146"/>
      <c r="L148" s="32"/>
      <c r="M148" s="147"/>
      <c r="T148" s="53"/>
      <c r="AT148" s="17" t="s">
        <v>169</v>
      </c>
      <c r="AU148" s="17" t="s">
        <v>85</v>
      </c>
    </row>
    <row r="149" spans="2:65" s="1" customFormat="1" ht="24.2" customHeight="1">
      <c r="B149" s="32"/>
      <c r="C149" s="131" t="s">
        <v>286</v>
      </c>
      <c r="D149" s="131" t="s">
        <v>141</v>
      </c>
      <c r="E149" s="132" t="s">
        <v>287</v>
      </c>
      <c r="F149" s="133" t="s">
        <v>288</v>
      </c>
      <c r="G149" s="134" t="s">
        <v>166</v>
      </c>
      <c r="H149" s="135">
        <v>43</v>
      </c>
      <c r="I149" s="136"/>
      <c r="J149" s="137">
        <f>ROUND(I149*H149,2)</f>
        <v>0</v>
      </c>
      <c r="K149" s="133" t="s">
        <v>167</v>
      </c>
      <c r="L149" s="32"/>
      <c r="M149" s="138" t="s">
        <v>19</v>
      </c>
      <c r="N149" s="139" t="s">
        <v>47</v>
      </c>
      <c r="P149" s="140">
        <f>O149*H149</f>
        <v>0</v>
      </c>
      <c r="Q149" s="140">
        <v>0</v>
      </c>
      <c r="R149" s="140">
        <f>Q149*H149</f>
        <v>0</v>
      </c>
      <c r="S149" s="140">
        <v>0</v>
      </c>
      <c r="T149" s="141">
        <f>S149*H149</f>
        <v>0</v>
      </c>
      <c r="AR149" s="142" t="s">
        <v>146</v>
      </c>
      <c r="AT149" s="142" t="s">
        <v>141</v>
      </c>
      <c r="AU149" s="142" t="s">
        <v>85</v>
      </c>
      <c r="AY149" s="17" t="s">
        <v>138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7" t="s">
        <v>83</v>
      </c>
      <c r="BK149" s="143">
        <f>ROUND(I149*H149,2)</f>
        <v>0</v>
      </c>
      <c r="BL149" s="17" t="s">
        <v>146</v>
      </c>
      <c r="BM149" s="142" t="s">
        <v>289</v>
      </c>
    </row>
    <row r="150" spans="2:65" s="1" customFormat="1" ht="11.25">
      <c r="B150" s="32"/>
      <c r="D150" s="151" t="s">
        <v>169</v>
      </c>
      <c r="F150" s="152" t="s">
        <v>290</v>
      </c>
      <c r="I150" s="146"/>
      <c r="L150" s="32"/>
      <c r="M150" s="147"/>
      <c r="T150" s="53"/>
      <c r="AT150" s="17" t="s">
        <v>169</v>
      </c>
      <c r="AU150" s="17" t="s">
        <v>85</v>
      </c>
    </row>
    <row r="151" spans="2:65" s="14" customFormat="1" ht="11.25">
      <c r="B151" s="177"/>
      <c r="D151" s="144" t="s">
        <v>171</v>
      </c>
      <c r="E151" s="178" t="s">
        <v>19</v>
      </c>
      <c r="F151" s="179" t="s">
        <v>291</v>
      </c>
      <c r="H151" s="178" t="s">
        <v>19</v>
      </c>
      <c r="I151" s="180"/>
      <c r="L151" s="177"/>
      <c r="M151" s="181"/>
      <c r="T151" s="182"/>
      <c r="AT151" s="178" t="s">
        <v>171</v>
      </c>
      <c r="AU151" s="178" t="s">
        <v>85</v>
      </c>
      <c r="AV151" s="14" t="s">
        <v>83</v>
      </c>
      <c r="AW151" s="14" t="s">
        <v>37</v>
      </c>
      <c r="AX151" s="14" t="s">
        <v>76</v>
      </c>
      <c r="AY151" s="178" t="s">
        <v>138</v>
      </c>
    </row>
    <row r="152" spans="2:65" s="12" customFormat="1" ht="11.25">
      <c r="B152" s="153"/>
      <c r="D152" s="144" t="s">
        <v>171</v>
      </c>
      <c r="E152" s="154" t="s">
        <v>19</v>
      </c>
      <c r="F152" s="155" t="s">
        <v>292</v>
      </c>
      <c r="H152" s="156">
        <v>43</v>
      </c>
      <c r="I152" s="157"/>
      <c r="L152" s="153"/>
      <c r="M152" s="158"/>
      <c r="T152" s="159"/>
      <c r="AT152" s="154" t="s">
        <v>171</v>
      </c>
      <c r="AU152" s="154" t="s">
        <v>85</v>
      </c>
      <c r="AV152" s="12" t="s">
        <v>85</v>
      </c>
      <c r="AW152" s="12" t="s">
        <v>37</v>
      </c>
      <c r="AX152" s="12" t="s">
        <v>76</v>
      </c>
      <c r="AY152" s="154" t="s">
        <v>138</v>
      </c>
    </row>
    <row r="153" spans="2:65" s="13" customFormat="1" ht="11.25">
      <c r="B153" s="160"/>
      <c r="D153" s="144" t="s">
        <v>171</v>
      </c>
      <c r="E153" s="161" t="s">
        <v>19</v>
      </c>
      <c r="F153" s="162" t="s">
        <v>173</v>
      </c>
      <c r="H153" s="163">
        <v>43</v>
      </c>
      <c r="I153" s="164"/>
      <c r="L153" s="160"/>
      <c r="M153" s="165"/>
      <c r="T153" s="166"/>
      <c r="AT153" s="161" t="s">
        <v>171</v>
      </c>
      <c r="AU153" s="161" t="s">
        <v>85</v>
      </c>
      <c r="AV153" s="13" t="s">
        <v>146</v>
      </c>
      <c r="AW153" s="13" t="s">
        <v>37</v>
      </c>
      <c r="AX153" s="13" t="s">
        <v>83</v>
      </c>
      <c r="AY153" s="161" t="s">
        <v>138</v>
      </c>
    </row>
    <row r="154" spans="2:65" s="1" customFormat="1" ht="37.9" customHeight="1">
      <c r="B154" s="32"/>
      <c r="C154" s="131" t="s">
        <v>293</v>
      </c>
      <c r="D154" s="131" t="s">
        <v>141</v>
      </c>
      <c r="E154" s="132" t="s">
        <v>294</v>
      </c>
      <c r="F154" s="133" t="s">
        <v>295</v>
      </c>
      <c r="G154" s="134" t="s">
        <v>166</v>
      </c>
      <c r="H154" s="135">
        <v>19</v>
      </c>
      <c r="I154" s="136"/>
      <c r="J154" s="137">
        <f>ROUND(I154*H154,2)</f>
        <v>0</v>
      </c>
      <c r="K154" s="133" t="s">
        <v>145</v>
      </c>
      <c r="L154" s="32"/>
      <c r="M154" s="138" t="s">
        <v>19</v>
      </c>
      <c r="N154" s="139" t="s">
        <v>47</v>
      </c>
      <c r="P154" s="140">
        <f>O154*H154</f>
        <v>0</v>
      </c>
      <c r="Q154" s="140">
        <v>2.0799999999999998E-3</v>
      </c>
      <c r="R154" s="140">
        <f>Q154*H154</f>
        <v>3.952E-2</v>
      </c>
      <c r="S154" s="140">
        <v>0</v>
      </c>
      <c r="T154" s="141">
        <f>S154*H154</f>
        <v>0</v>
      </c>
      <c r="AR154" s="142" t="s">
        <v>146</v>
      </c>
      <c r="AT154" s="142" t="s">
        <v>141</v>
      </c>
      <c r="AU154" s="142" t="s">
        <v>85</v>
      </c>
      <c r="AY154" s="17" t="s">
        <v>138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7" t="s">
        <v>83</v>
      </c>
      <c r="BK154" s="143">
        <f>ROUND(I154*H154,2)</f>
        <v>0</v>
      </c>
      <c r="BL154" s="17" t="s">
        <v>146</v>
      </c>
      <c r="BM154" s="142" t="s">
        <v>296</v>
      </c>
    </row>
    <row r="155" spans="2:65" s="1" customFormat="1" ht="24.2" customHeight="1">
      <c r="B155" s="32"/>
      <c r="C155" s="167" t="s">
        <v>297</v>
      </c>
      <c r="D155" s="167" t="s">
        <v>174</v>
      </c>
      <c r="E155" s="168" t="s">
        <v>298</v>
      </c>
      <c r="F155" s="169" t="s">
        <v>299</v>
      </c>
      <c r="G155" s="170" t="s">
        <v>19</v>
      </c>
      <c r="H155" s="171">
        <v>19</v>
      </c>
      <c r="I155" s="172"/>
      <c r="J155" s="173">
        <f>ROUND(I155*H155,2)</f>
        <v>0</v>
      </c>
      <c r="K155" s="169" t="s">
        <v>145</v>
      </c>
      <c r="L155" s="174"/>
      <c r="M155" s="175" t="s">
        <v>19</v>
      </c>
      <c r="N155" s="176" t="s">
        <v>47</v>
      </c>
      <c r="P155" s="140">
        <f>O155*H155</f>
        <v>0</v>
      </c>
      <c r="Q155" s="140">
        <v>0</v>
      </c>
      <c r="R155" s="140">
        <f>Q155*H155</f>
        <v>0</v>
      </c>
      <c r="S155" s="140">
        <v>0</v>
      </c>
      <c r="T155" s="141">
        <f>S155*H155</f>
        <v>0</v>
      </c>
      <c r="AR155" s="142" t="s">
        <v>178</v>
      </c>
      <c r="AT155" s="142" t="s">
        <v>174</v>
      </c>
      <c r="AU155" s="142" t="s">
        <v>85</v>
      </c>
      <c r="AY155" s="17" t="s">
        <v>138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7" t="s">
        <v>83</v>
      </c>
      <c r="BK155" s="143">
        <f>ROUND(I155*H155,2)</f>
        <v>0</v>
      </c>
      <c r="BL155" s="17" t="s">
        <v>146</v>
      </c>
      <c r="BM155" s="142" t="s">
        <v>300</v>
      </c>
    </row>
    <row r="156" spans="2:65" s="1" customFormat="1" ht="24.2" customHeight="1">
      <c r="B156" s="32"/>
      <c r="C156" s="131" t="s">
        <v>301</v>
      </c>
      <c r="D156" s="131" t="s">
        <v>141</v>
      </c>
      <c r="E156" s="132" t="s">
        <v>302</v>
      </c>
      <c r="F156" s="133" t="s">
        <v>303</v>
      </c>
      <c r="G156" s="134" t="s">
        <v>166</v>
      </c>
      <c r="H156" s="135">
        <v>47</v>
      </c>
      <c r="I156" s="136"/>
      <c r="J156" s="137">
        <f>ROUND(I156*H156,2)</f>
        <v>0</v>
      </c>
      <c r="K156" s="133" t="s">
        <v>167</v>
      </c>
      <c r="L156" s="32"/>
      <c r="M156" s="138" t="s">
        <v>19</v>
      </c>
      <c r="N156" s="139" t="s">
        <v>47</v>
      </c>
      <c r="P156" s="140">
        <f>O156*H156</f>
        <v>0</v>
      </c>
      <c r="Q156" s="140">
        <v>0</v>
      </c>
      <c r="R156" s="140">
        <f>Q156*H156</f>
        <v>0</v>
      </c>
      <c r="S156" s="140">
        <v>0</v>
      </c>
      <c r="T156" s="141">
        <f>S156*H156</f>
        <v>0</v>
      </c>
      <c r="AR156" s="142" t="s">
        <v>146</v>
      </c>
      <c r="AT156" s="142" t="s">
        <v>141</v>
      </c>
      <c r="AU156" s="142" t="s">
        <v>85</v>
      </c>
      <c r="AY156" s="17" t="s">
        <v>138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7" t="s">
        <v>83</v>
      </c>
      <c r="BK156" s="143">
        <f>ROUND(I156*H156,2)</f>
        <v>0</v>
      </c>
      <c r="BL156" s="17" t="s">
        <v>146</v>
      </c>
      <c r="BM156" s="142" t="s">
        <v>304</v>
      </c>
    </row>
    <row r="157" spans="2:65" s="1" customFormat="1" ht="11.25">
      <c r="B157" s="32"/>
      <c r="D157" s="151" t="s">
        <v>169</v>
      </c>
      <c r="F157" s="152" t="s">
        <v>305</v>
      </c>
      <c r="I157" s="146"/>
      <c r="L157" s="32"/>
      <c r="M157" s="147"/>
      <c r="T157" s="53"/>
      <c r="AT157" s="17" t="s">
        <v>169</v>
      </c>
      <c r="AU157" s="17" t="s">
        <v>85</v>
      </c>
    </row>
    <row r="158" spans="2:65" s="14" customFormat="1" ht="22.5">
      <c r="B158" s="177"/>
      <c r="D158" s="144" t="s">
        <v>171</v>
      </c>
      <c r="E158" s="178" t="s">
        <v>19</v>
      </c>
      <c r="F158" s="179" t="s">
        <v>306</v>
      </c>
      <c r="H158" s="178" t="s">
        <v>19</v>
      </c>
      <c r="I158" s="180"/>
      <c r="L158" s="177"/>
      <c r="M158" s="181"/>
      <c r="T158" s="182"/>
      <c r="AT158" s="178" t="s">
        <v>171</v>
      </c>
      <c r="AU158" s="178" t="s">
        <v>85</v>
      </c>
      <c r="AV158" s="14" t="s">
        <v>83</v>
      </c>
      <c r="AW158" s="14" t="s">
        <v>37</v>
      </c>
      <c r="AX158" s="14" t="s">
        <v>76</v>
      </c>
      <c r="AY158" s="178" t="s">
        <v>138</v>
      </c>
    </row>
    <row r="159" spans="2:65" s="12" customFormat="1" ht="11.25">
      <c r="B159" s="153"/>
      <c r="D159" s="144" t="s">
        <v>171</v>
      </c>
      <c r="E159" s="154" t="s">
        <v>19</v>
      </c>
      <c r="F159" s="155" t="s">
        <v>307</v>
      </c>
      <c r="H159" s="156">
        <v>47</v>
      </c>
      <c r="I159" s="157"/>
      <c r="L159" s="153"/>
      <c r="M159" s="158"/>
      <c r="T159" s="159"/>
      <c r="AT159" s="154" t="s">
        <v>171</v>
      </c>
      <c r="AU159" s="154" t="s">
        <v>85</v>
      </c>
      <c r="AV159" s="12" t="s">
        <v>85</v>
      </c>
      <c r="AW159" s="12" t="s">
        <v>37</v>
      </c>
      <c r="AX159" s="12" t="s">
        <v>76</v>
      </c>
      <c r="AY159" s="154" t="s">
        <v>138</v>
      </c>
    </row>
    <row r="160" spans="2:65" s="13" customFormat="1" ht="11.25">
      <c r="B160" s="160"/>
      <c r="D160" s="144" t="s">
        <v>171</v>
      </c>
      <c r="E160" s="161" t="s">
        <v>19</v>
      </c>
      <c r="F160" s="162" t="s">
        <v>173</v>
      </c>
      <c r="H160" s="163">
        <v>47</v>
      </c>
      <c r="I160" s="164"/>
      <c r="L160" s="160"/>
      <c r="M160" s="165"/>
      <c r="T160" s="166"/>
      <c r="AT160" s="161" t="s">
        <v>171</v>
      </c>
      <c r="AU160" s="161" t="s">
        <v>85</v>
      </c>
      <c r="AV160" s="13" t="s">
        <v>146</v>
      </c>
      <c r="AW160" s="13" t="s">
        <v>37</v>
      </c>
      <c r="AX160" s="13" t="s">
        <v>83</v>
      </c>
      <c r="AY160" s="161" t="s">
        <v>138</v>
      </c>
    </row>
    <row r="161" spans="2:65" s="1" customFormat="1" ht="33" customHeight="1">
      <c r="B161" s="32"/>
      <c r="C161" s="131" t="s">
        <v>308</v>
      </c>
      <c r="D161" s="131" t="s">
        <v>141</v>
      </c>
      <c r="E161" s="132" t="s">
        <v>309</v>
      </c>
      <c r="F161" s="133" t="s">
        <v>310</v>
      </c>
      <c r="G161" s="134" t="s">
        <v>166</v>
      </c>
      <c r="H161" s="135">
        <v>6</v>
      </c>
      <c r="I161" s="136"/>
      <c r="J161" s="137">
        <f>ROUND(I161*H161,2)</f>
        <v>0</v>
      </c>
      <c r="K161" s="133" t="s">
        <v>167</v>
      </c>
      <c r="L161" s="32"/>
      <c r="M161" s="138" t="s">
        <v>19</v>
      </c>
      <c r="N161" s="139" t="s">
        <v>47</v>
      </c>
      <c r="P161" s="140">
        <f>O161*H161</f>
        <v>0</v>
      </c>
      <c r="Q161" s="140">
        <v>0</v>
      </c>
      <c r="R161" s="140">
        <f>Q161*H161</f>
        <v>0</v>
      </c>
      <c r="S161" s="140">
        <v>0</v>
      </c>
      <c r="T161" s="141">
        <f>S161*H161</f>
        <v>0</v>
      </c>
      <c r="AR161" s="142" t="s">
        <v>146</v>
      </c>
      <c r="AT161" s="142" t="s">
        <v>141</v>
      </c>
      <c r="AU161" s="142" t="s">
        <v>85</v>
      </c>
      <c r="AY161" s="17" t="s">
        <v>138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7" t="s">
        <v>83</v>
      </c>
      <c r="BK161" s="143">
        <f>ROUND(I161*H161,2)</f>
        <v>0</v>
      </c>
      <c r="BL161" s="17" t="s">
        <v>146</v>
      </c>
      <c r="BM161" s="142" t="s">
        <v>311</v>
      </c>
    </row>
    <row r="162" spans="2:65" s="1" customFormat="1" ht="11.25">
      <c r="B162" s="32"/>
      <c r="D162" s="151" t="s">
        <v>169</v>
      </c>
      <c r="F162" s="152" t="s">
        <v>312</v>
      </c>
      <c r="I162" s="146"/>
      <c r="L162" s="32"/>
      <c r="M162" s="147"/>
      <c r="T162" s="53"/>
      <c r="AT162" s="17" t="s">
        <v>169</v>
      </c>
      <c r="AU162" s="17" t="s">
        <v>85</v>
      </c>
    </row>
    <row r="163" spans="2:65" s="14" customFormat="1" ht="22.5">
      <c r="B163" s="177"/>
      <c r="D163" s="144" t="s">
        <v>171</v>
      </c>
      <c r="E163" s="178" t="s">
        <v>19</v>
      </c>
      <c r="F163" s="179" t="s">
        <v>306</v>
      </c>
      <c r="H163" s="178" t="s">
        <v>19</v>
      </c>
      <c r="I163" s="180"/>
      <c r="L163" s="177"/>
      <c r="M163" s="181"/>
      <c r="T163" s="182"/>
      <c r="AT163" s="178" t="s">
        <v>171</v>
      </c>
      <c r="AU163" s="178" t="s">
        <v>85</v>
      </c>
      <c r="AV163" s="14" t="s">
        <v>83</v>
      </c>
      <c r="AW163" s="14" t="s">
        <v>37</v>
      </c>
      <c r="AX163" s="14" t="s">
        <v>76</v>
      </c>
      <c r="AY163" s="178" t="s">
        <v>138</v>
      </c>
    </row>
    <row r="164" spans="2:65" s="12" customFormat="1" ht="11.25">
      <c r="B164" s="153"/>
      <c r="D164" s="144" t="s">
        <v>171</v>
      </c>
      <c r="E164" s="154" t="s">
        <v>19</v>
      </c>
      <c r="F164" s="155" t="s">
        <v>193</v>
      </c>
      <c r="H164" s="156">
        <v>6</v>
      </c>
      <c r="I164" s="157"/>
      <c r="L164" s="153"/>
      <c r="M164" s="158"/>
      <c r="T164" s="159"/>
      <c r="AT164" s="154" t="s">
        <v>171</v>
      </c>
      <c r="AU164" s="154" t="s">
        <v>85</v>
      </c>
      <c r="AV164" s="12" t="s">
        <v>85</v>
      </c>
      <c r="AW164" s="12" t="s">
        <v>37</v>
      </c>
      <c r="AX164" s="12" t="s">
        <v>76</v>
      </c>
      <c r="AY164" s="154" t="s">
        <v>138</v>
      </c>
    </row>
    <row r="165" spans="2:65" s="13" customFormat="1" ht="11.25">
      <c r="B165" s="160"/>
      <c r="D165" s="144" t="s">
        <v>171</v>
      </c>
      <c r="E165" s="161" t="s">
        <v>19</v>
      </c>
      <c r="F165" s="162" t="s">
        <v>173</v>
      </c>
      <c r="H165" s="163">
        <v>6</v>
      </c>
      <c r="I165" s="164"/>
      <c r="L165" s="160"/>
      <c r="M165" s="165"/>
      <c r="T165" s="166"/>
      <c r="AT165" s="161" t="s">
        <v>171</v>
      </c>
      <c r="AU165" s="161" t="s">
        <v>85</v>
      </c>
      <c r="AV165" s="13" t="s">
        <v>146</v>
      </c>
      <c r="AW165" s="13" t="s">
        <v>37</v>
      </c>
      <c r="AX165" s="13" t="s">
        <v>83</v>
      </c>
      <c r="AY165" s="161" t="s">
        <v>138</v>
      </c>
    </row>
    <row r="166" spans="2:65" s="1" customFormat="1" ht="16.5" customHeight="1">
      <c r="B166" s="32"/>
      <c r="C166" s="167" t="s">
        <v>313</v>
      </c>
      <c r="D166" s="167" t="s">
        <v>174</v>
      </c>
      <c r="E166" s="168" t="s">
        <v>314</v>
      </c>
      <c r="F166" s="169" t="s">
        <v>315</v>
      </c>
      <c r="G166" s="170" t="s">
        <v>316</v>
      </c>
      <c r="H166" s="171">
        <v>1</v>
      </c>
      <c r="I166" s="172"/>
      <c r="J166" s="173">
        <f>ROUND(I166*H166,2)</f>
        <v>0</v>
      </c>
      <c r="K166" s="169" t="s">
        <v>145</v>
      </c>
      <c r="L166" s="174"/>
      <c r="M166" s="175" t="s">
        <v>19</v>
      </c>
      <c r="N166" s="176" t="s">
        <v>47</v>
      </c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AR166" s="142" t="s">
        <v>178</v>
      </c>
      <c r="AT166" s="142" t="s">
        <v>174</v>
      </c>
      <c r="AU166" s="142" t="s">
        <v>85</v>
      </c>
      <c r="AY166" s="17" t="s">
        <v>138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7" t="s">
        <v>83</v>
      </c>
      <c r="BK166" s="143">
        <f>ROUND(I166*H166,2)</f>
        <v>0</v>
      </c>
      <c r="BL166" s="17" t="s">
        <v>146</v>
      </c>
      <c r="BM166" s="142" t="s">
        <v>317</v>
      </c>
    </row>
    <row r="167" spans="2:65" s="1" customFormat="1" ht="24.2" customHeight="1">
      <c r="B167" s="32"/>
      <c r="C167" s="131" t="s">
        <v>318</v>
      </c>
      <c r="D167" s="131" t="s">
        <v>141</v>
      </c>
      <c r="E167" s="132" t="s">
        <v>319</v>
      </c>
      <c r="F167" s="133" t="s">
        <v>320</v>
      </c>
      <c r="G167" s="134" t="s">
        <v>166</v>
      </c>
      <c r="H167" s="135">
        <v>53</v>
      </c>
      <c r="I167" s="136"/>
      <c r="J167" s="137">
        <f>ROUND(I167*H167,2)</f>
        <v>0</v>
      </c>
      <c r="K167" s="133" t="s">
        <v>167</v>
      </c>
      <c r="L167" s="32"/>
      <c r="M167" s="138" t="s">
        <v>19</v>
      </c>
      <c r="N167" s="139" t="s">
        <v>47</v>
      </c>
      <c r="P167" s="140">
        <f>O167*H167</f>
        <v>0</v>
      </c>
      <c r="Q167" s="140">
        <v>0</v>
      </c>
      <c r="R167" s="140">
        <f>Q167*H167</f>
        <v>0</v>
      </c>
      <c r="S167" s="140">
        <v>0</v>
      </c>
      <c r="T167" s="141">
        <f>S167*H167</f>
        <v>0</v>
      </c>
      <c r="AR167" s="142" t="s">
        <v>146</v>
      </c>
      <c r="AT167" s="142" t="s">
        <v>141</v>
      </c>
      <c r="AU167" s="142" t="s">
        <v>85</v>
      </c>
      <c r="AY167" s="17" t="s">
        <v>138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7" t="s">
        <v>83</v>
      </c>
      <c r="BK167" s="143">
        <f>ROUND(I167*H167,2)</f>
        <v>0</v>
      </c>
      <c r="BL167" s="17" t="s">
        <v>146</v>
      </c>
      <c r="BM167" s="142" t="s">
        <v>321</v>
      </c>
    </row>
    <row r="168" spans="2:65" s="1" customFormat="1" ht="11.25">
      <c r="B168" s="32"/>
      <c r="D168" s="151" t="s">
        <v>169</v>
      </c>
      <c r="F168" s="152" t="s">
        <v>322</v>
      </c>
      <c r="I168" s="146"/>
      <c r="L168" s="32"/>
      <c r="M168" s="147"/>
      <c r="T168" s="53"/>
      <c r="AT168" s="17" t="s">
        <v>169</v>
      </c>
      <c r="AU168" s="17" t="s">
        <v>85</v>
      </c>
    </row>
    <row r="169" spans="2:65" s="14" customFormat="1" ht="11.25">
      <c r="B169" s="177"/>
      <c r="D169" s="144" t="s">
        <v>171</v>
      </c>
      <c r="E169" s="178" t="s">
        <v>19</v>
      </c>
      <c r="F169" s="179" t="s">
        <v>323</v>
      </c>
      <c r="H169" s="178" t="s">
        <v>19</v>
      </c>
      <c r="I169" s="180"/>
      <c r="L169" s="177"/>
      <c r="M169" s="181"/>
      <c r="T169" s="182"/>
      <c r="AT169" s="178" t="s">
        <v>171</v>
      </c>
      <c r="AU169" s="178" t="s">
        <v>85</v>
      </c>
      <c r="AV169" s="14" t="s">
        <v>83</v>
      </c>
      <c r="AW169" s="14" t="s">
        <v>37</v>
      </c>
      <c r="AX169" s="14" t="s">
        <v>76</v>
      </c>
      <c r="AY169" s="178" t="s">
        <v>138</v>
      </c>
    </row>
    <row r="170" spans="2:65" s="12" customFormat="1" ht="11.25">
      <c r="B170" s="153"/>
      <c r="D170" s="144" t="s">
        <v>171</v>
      </c>
      <c r="E170" s="154" t="s">
        <v>19</v>
      </c>
      <c r="F170" s="155" t="s">
        <v>172</v>
      </c>
      <c r="H170" s="156">
        <v>53</v>
      </c>
      <c r="I170" s="157"/>
      <c r="L170" s="153"/>
      <c r="M170" s="158"/>
      <c r="T170" s="159"/>
      <c r="AT170" s="154" t="s">
        <v>171</v>
      </c>
      <c r="AU170" s="154" t="s">
        <v>85</v>
      </c>
      <c r="AV170" s="12" t="s">
        <v>85</v>
      </c>
      <c r="AW170" s="12" t="s">
        <v>37</v>
      </c>
      <c r="AX170" s="12" t="s">
        <v>76</v>
      </c>
      <c r="AY170" s="154" t="s">
        <v>138</v>
      </c>
    </row>
    <row r="171" spans="2:65" s="13" customFormat="1" ht="11.25">
      <c r="B171" s="160"/>
      <c r="D171" s="144" t="s">
        <v>171</v>
      </c>
      <c r="E171" s="161" t="s">
        <v>19</v>
      </c>
      <c r="F171" s="162" t="s">
        <v>173</v>
      </c>
      <c r="H171" s="163">
        <v>53</v>
      </c>
      <c r="I171" s="164"/>
      <c r="L171" s="160"/>
      <c r="M171" s="165"/>
      <c r="T171" s="166"/>
      <c r="AT171" s="161" t="s">
        <v>171</v>
      </c>
      <c r="AU171" s="161" t="s">
        <v>85</v>
      </c>
      <c r="AV171" s="13" t="s">
        <v>146</v>
      </c>
      <c r="AW171" s="13" t="s">
        <v>37</v>
      </c>
      <c r="AX171" s="13" t="s">
        <v>83</v>
      </c>
      <c r="AY171" s="161" t="s">
        <v>138</v>
      </c>
    </row>
    <row r="172" spans="2:65" s="1" customFormat="1" ht="24.2" customHeight="1">
      <c r="B172" s="32"/>
      <c r="C172" s="167" t="s">
        <v>324</v>
      </c>
      <c r="D172" s="167" t="s">
        <v>174</v>
      </c>
      <c r="E172" s="168" t="s">
        <v>325</v>
      </c>
      <c r="F172" s="169" t="s">
        <v>326</v>
      </c>
      <c r="G172" s="170" t="s">
        <v>166</v>
      </c>
      <c r="H172" s="171">
        <v>530</v>
      </c>
      <c r="I172" s="172"/>
      <c r="J172" s="173">
        <f>ROUND(I172*H172,2)</f>
        <v>0</v>
      </c>
      <c r="K172" s="169" t="s">
        <v>145</v>
      </c>
      <c r="L172" s="174"/>
      <c r="M172" s="175" t="s">
        <v>19</v>
      </c>
      <c r="N172" s="176" t="s">
        <v>47</v>
      </c>
      <c r="P172" s="140">
        <f>O172*H172</f>
        <v>0</v>
      </c>
      <c r="Q172" s="140">
        <v>0</v>
      </c>
      <c r="R172" s="140">
        <f>Q172*H172</f>
        <v>0</v>
      </c>
      <c r="S172" s="140">
        <v>0</v>
      </c>
      <c r="T172" s="141">
        <f>S172*H172</f>
        <v>0</v>
      </c>
      <c r="AR172" s="142" t="s">
        <v>178</v>
      </c>
      <c r="AT172" s="142" t="s">
        <v>174</v>
      </c>
      <c r="AU172" s="142" t="s">
        <v>85</v>
      </c>
      <c r="AY172" s="17" t="s">
        <v>138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7" t="s">
        <v>83</v>
      </c>
      <c r="BK172" s="143">
        <f>ROUND(I172*H172,2)</f>
        <v>0</v>
      </c>
      <c r="BL172" s="17" t="s">
        <v>146</v>
      </c>
      <c r="BM172" s="142" t="s">
        <v>327</v>
      </c>
    </row>
    <row r="173" spans="2:65" s="14" customFormat="1" ht="11.25">
      <c r="B173" s="177"/>
      <c r="D173" s="144" t="s">
        <v>171</v>
      </c>
      <c r="E173" s="178" t="s">
        <v>19</v>
      </c>
      <c r="F173" s="179" t="s">
        <v>328</v>
      </c>
      <c r="H173" s="178" t="s">
        <v>19</v>
      </c>
      <c r="I173" s="180"/>
      <c r="L173" s="177"/>
      <c r="M173" s="181"/>
      <c r="T173" s="182"/>
      <c r="AT173" s="178" t="s">
        <v>171</v>
      </c>
      <c r="AU173" s="178" t="s">
        <v>85</v>
      </c>
      <c r="AV173" s="14" t="s">
        <v>83</v>
      </c>
      <c r="AW173" s="14" t="s">
        <v>37</v>
      </c>
      <c r="AX173" s="14" t="s">
        <v>76</v>
      </c>
      <c r="AY173" s="178" t="s">
        <v>138</v>
      </c>
    </row>
    <row r="174" spans="2:65" s="12" customFormat="1" ht="11.25">
      <c r="B174" s="153"/>
      <c r="D174" s="144" t="s">
        <v>171</v>
      </c>
      <c r="E174" s="154" t="s">
        <v>19</v>
      </c>
      <c r="F174" s="155" t="s">
        <v>329</v>
      </c>
      <c r="H174" s="156">
        <v>530</v>
      </c>
      <c r="I174" s="157"/>
      <c r="L174" s="153"/>
      <c r="M174" s="158"/>
      <c r="T174" s="159"/>
      <c r="AT174" s="154" t="s">
        <v>171</v>
      </c>
      <c r="AU174" s="154" t="s">
        <v>85</v>
      </c>
      <c r="AV174" s="12" t="s">
        <v>85</v>
      </c>
      <c r="AW174" s="12" t="s">
        <v>37</v>
      </c>
      <c r="AX174" s="12" t="s">
        <v>76</v>
      </c>
      <c r="AY174" s="154" t="s">
        <v>138</v>
      </c>
    </row>
    <row r="175" spans="2:65" s="13" customFormat="1" ht="11.25">
      <c r="B175" s="160"/>
      <c r="D175" s="144" t="s">
        <v>171</v>
      </c>
      <c r="E175" s="161" t="s">
        <v>19</v>
      </c>
      <c r="F175" s="162" t="s">
        <v>173</v>
      </c>
      <c r="H175" s="163">
        <v>530</v>
      </c>
      <c r="I175" s="164"/>
      <c r="L175" s="160"/>
      <c r="M175" s="165"/>
      <c r="T175" s="166"/>
      <c r="AT175" s="161" t="s">
        <v>171</v>
      </c>
      <c r="AU175" s="161" t="s">
        <v>85</v>
      </c>
      <c r="AV175" s="13" t="s">
        <v>146</v>
      </c>
      <c r="AW175" s="13" t="s">
        <v>37</v>
      </c>
      <c r="AX175" s="13" t="s">
        <v>83</v>
      </c>
      <c r="AY175" s="161" t="s">
        <v>138</v>
      </c>
    </row>
    <row r="176" spans="2:65" s="1" customFormat="1" ht="24.2" customHeight="1">
      <c r="B176" s="32"/>
      <c r="C176" s="131" t="s">
        <v>330</v>
      </c>
      <c r="D176" s="131" t="s">
        <v>141</v>
      </c>
      <c r="E176" s="132" t="s">
        <v>331</v>
      </c>
      <c r="F176" s="133" t="s">
        <v>332</v>
      </c>
      <c r="G176" s="134" t="s">
        <v>144</v>
      </c>
      <c r="H176" s="135">
        <v>53</v>
      </c>
      <c r="I176" s="136"/>
      <c r="J176" s="137">
        <f>ROUND(I176*H176,2)</f>
        <v>0</v>
      </c>
      <c r="K176" s="133" t="s">
        <v>167</v>
      </c>
      <c r="L176" s="32"/>
      <c r="M176" s="138" t="s">
        <v>19</v>
      </c>
      <c r="N176" s="139" t="s">
        <v>47</v>
      </c>
      <c r="P176" s="140">
        <f>O176*H176</f>
        <v>0</v>
      </c>
      <c r="Q176" s="140">
        <v>0</v>
      </c>
      <c r="R176" s="140">
        <f>Q176*H176</f>
        <v>0</v>
      </c>
      <c r="S176" s="140">
        <v>0</v>
      </c>
      <c r="T176" s="141">
        <f>S176*H176</f>
        <v>0</v>
      </c>
      <c r="AR176" s="142" t="s">
        <v>146</v>
      </c>
      <c r="AT176" s="142" t="s">
        <v>141</v>
      </c>
      <c r="AU176" s="142" t="s">
        <v>85</v>
      </c>
      <c r="AY176" s="17" t="s">
        <v>138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7" t="s">
        <v>83</v>
      </c>
      <c r="BK176" s="143">
        <f>ROUND(I176*H176,2)</f>
        <v>0</v>
      </c>
      <c r="BL176" s="17" t="s">
        <v>146</v>
      </c>
      <c r="BM176" s="142" t="s">
        <v>333</v>
      </c>
    </row>
    <row r="177" spans="2:65" s="1" customFormat="1" ht="11.25">
      <c r="B177" s="32"/>
      <c r="D177" s="151" t="s">
        <v>169</v>
      </c>
      <c r="F177" s="152" t="s">
        <v>334</v>
      </c>
      <c r="I177" s="146"/>
      <c r="L177" s="32"/>
      <c r="M177" s="147"/>
      <c r="T177" s="53"/>
      <c r="AT177" s="17" t="s">
        <v>169</v>
      </c>
      <c r="AU177" s="17" t="s">
        <v>85</v>
      </c>
    </row>
    <row r="178" spans="2:65" s="14" customFormat="1" ht="11.25">
      <c r="B178" s="177"/>
      <c r="D178" s="144" t="s">
        <v>171</v>
      </c>
      <c r="E178" s="178" t="s">
        <v>19</v>
      </c>
      <c r="F178" s="179" t="s">
        <v>335</v>
      </c>
      <c r="H178" s="178" t="s">
        <v>19</v>
      </c>
      <c r="I178" s="180"/>
      <c r="L178" s="177"/>
      <c r="M178" s="181"/>
      <c r="T178" s="182"/>
      <c r="AT178" s="178" t="s">
        <v>171</v>
      </c>
      <c r="AU178" s="178" t="s">
        <v>85</v>
      </c>
      <c r="AV178" s="14" t="s">
        <v>83</v>
      </c>
      <c r="AW178" s="14" t="s">
        <v>37</v>
      </c>
      <c r="AX178" s="14" t="s">
        <v>76</v>
      </c>
      <c r="AY178" s="178" t="s">
        <v>138</v>
      </c>
    </row>
    <row r="179" spans="2:65" s="12" customFormat="1" ht="11.25">
      <c r="B179" s="153"/>
      <c r="D179" s="144" t="s">
        <v>171</v>
      </c>
      <c r="E179" s="154" t="s">
        <v>19</v>
      </c>
      <c r="F179" s="155" t="s">
        <v>172</v>
      </c>
      <c r="H179" s="156">
        <v>53</v>
      </c>
      <c r="I179" s="157"/>
      <c r="L179" s="153"/>
      <c r="M179" s="158"/>
      <c r="T179" s="159"/>
      <c r="AT179" s="154" t="s">
        <v>171</v>
      </c>
      <c r="AU179" s="154" t="s">
        <v>85</v>
      </c>
      <c r="AV179" s="12" t="s">
        <v>85</v>
      </c>
      <c r="AW179" s="12" t="s">
        <v>37</v>
      </c>
      <c r="AX179" s="12" t="s">
        <v>76</v>
      </c>
      <c r="AY179" s="154" t="s">
        <v>138</v>
      </c>
    </row>
    <row r="180" spans="2:65" s="13" customFormat="1" ht="11.25">
      <c r="B180" s="160"/>
      <c r="D180" s="144" t="s">
        <v>171</v>
      </c>
      <c r="E180" s="161" t="s">
        <v>19</v>
      </c>
      <c r="F180" s="162" t="s">
        <v>173</v>
      </c>
      <c r="H180" s="163">
        <v>53</v>
      </c>
      <c r="I180" s="164"/>
      <c r="L180" s="160"/>
      <c r="M180" s="165"/>
      <c r="T180" s="166"/>
      <c r="AT180" s="161" t="s">
        <v>171</v>
      </c>
      <c r="AU180" s="161" t="s">
        <v>85</v>
      </c>
      <c r="AV180" s="13" t="s">
        <v>146</v>
      </c>
      <c r="AW180" s="13" t="s">
        <v>37</v>
      </c>
      <c r="AX180" s="13" t="s">
        <v>83</v>
      </c>
      <c r="AY180" s="161" t="s">
        <v>138</v>
      </c>
    </row>
    <row r="181" spans="2:65" s="1" customFormat="1" ht="16.5" customHeight="1">
      <c r="B181" s="32"/>
      <c r="C181" s="167" t="s">
        <v>336</v>
      </c>
      <c r="D181" s="167" t="s">
        <v>174</v>
      </c>
      <c r="E181" s="168" t="s">
        <v>337</v>
      </c>
      <c r="F181" s="169" t="s">
        <v>338</v>
      </c>
      <c r="G181" s="170" t="s">
        <v>177</v>
      </c>
      <c r="H181" s="171">
        <v>5.3</v>
      </c>
      <c r="I181" s="172"/>
      <c r="J181" s="173">
        <f>ROUND(I181*H181,2)</f>
        <v>0</v>
      </c>
      <c r="K181" s="169" t="s">
        <v>145</v>
      </c>
      <c r="L181" s="174"/>
      <c r="M181" s="175" t="s">
        <v>19</v>
      </c>
      <c r="N181" s="176" t="s">
        <v>47</v>
      </c>
      <c r="P181" s="140">
        <f>O181*H181</f>
        <v>0</v>
      </c>
      <c r="Q181" s="140">
        <v>0.2</v>
      </c>
      <c r="R181" s="140">
        <f>Q181*H181</f>
        <v>1.06</v>
      </c>
      <c r="S181" s="140">
        <v>0</v>
      </c>
      <c r="T181" s="141">
        <f>S181*H181</f>
        <v>0</v>
      </c>
      <c r="AR181" s="142" t="s">
        <v>178</v>
      </c>
      <c r="AT181" s="142" t="s">
        <v>174</v>
      </c>
      <c r="AU181" s="142" t="s">
        <v>85</v>
      </c>
      <c r="AY181" s="17" t="s">
        <v>138</v>
      </c>
      <c r="BE181" s="143">
        <f>IF(N181="základní",J181,0)</f>
        <v>0</v>
      </c>
      <c r="BF181" s="143">
        <f>IF(N181="snížená",J181,0)</f>
        <v>0</v>
      </c>
      <c r="BG181" s="143">
        <f>IF(N181="zákl. přenesená",J181,0)</f>
        <v>0</v>
      </c>
      <c r="BH181" s="143">
        <f>IF(N181="sníž. přenesená",J181,0)</f>
        <v>0</v>
      </c>
      <c r="BI181" s="143">
        <f>IF(N181="nulová",J181,0)</f>
        <v>0</v>
      </c>
      <c r="BJ181" s="17" t="s">
        <v>83</v>
      </c>
      <c r="BK181" s="143">
        <f>ROUND(I181*H181,2)</f>
        <v>0</v>
      </c>
      <c r="BL181" s="17" t="s">
        <v>146</v>
      </c>
      <c r="BM181" s="142" t="s">
        <v>339</v>
      </c>
    </row>
    <row r="182" spans="2:65" s="14" customFormat="1" ht="11.25">
      <c r="B182" s="177"/>
      <c r="D182" s="144" t="s">
        <v>171</v>
      </c>
      <c r="E182" s="178" t="s">
        <v>19</v>
      </c>
      <c r="F182" s="179" t="s">
        <v>340</v>
      </c>
      <c r="H182" s="178" t="s">
        <v>19</v>
      </c>
      <c r="I182" s="180"/>
      <c r="L182" s="177"/>
      <c r="M182" s="181"/>
      <c r="T182" s="182"/>
      <c r="AT182" s="178" t="s">
        <v>171</v>
      </c>
      <c r="AU182" s="178" t="s">
        <v>85</v>
      </c>
      <c r="AV182" s="14" t="s">
        <v>83</v>
      </c>
      <c r="AW182" s="14" t="s">
        <v>37</v>
      </c>
      <c r="AX182" s="14" t="s">
        <v>76</v>
      </c>
      <c r="AY182" s="178" t="s">
        <v>138</v>
      </c>
    </row>
    <row r="183" spans="2:65" s="12" customFormat="1" ht="11.25">
      <c r="B183" s="153"/>
      <c r="D183" s="144" t="s">
        <v>171</v>
      </c>
      <c r="E183" s="154" t="s">
        <v>19</v>
      </c>
      <c r="F183" s="155" t="s">
        <v>341</v>
      </c>
      <c r="H183" s="156">
        <v>5.3</v>
      </c>
      <c r="I183" s="157"/>
      <c r="L183" s="153"/>
      <c r="M183" s="158"/>
      <c r="T183" s="159"/>
      <c r="AT183" s="154" t="s">
        <v>171</v>
      </c>
      <c r="AU183" s="154" t="s">
        <v>85</v>
      </c>
      <c r="AV183" s="12" t="s">
        <v>85</v>
      </c>
      <c r="AW183" s="12" t="s">
        <v>37</v>
      </c>
      <c r="AX183" s="12" t="s">
        <v>76</v>
      </c>
      <c r="AY183" s="154" t="s">
        <v>138</v>
      </c>
    </row>
    <row r="184" spans="2:65" s="13" customFormat="1" ht="11.25">
      <c r="B184" s="160"/>
      <c r="D184" s="144" t="s">
        <v>171</v>
      </c>
      <c r="E184" s="161" t="s">
        <v>19</v>
      </c>
      <c r="F184" s="162" t="s">
        <v>173</v>
      </c>
      <c r="H184" s="163">
        <v>5.3</v>
      </c>
      <c r="I184" s="164"/>
      <c r="L184" s="160"/>
      <c r="M184" s="165"/>
      <c r="T184" s="166"/>
      <c r="AT184" s="161" t="s">
        <v>171</v>
      </c>
      <c r="AU184" s="161" t="s">
        <v>85</v>
      </c>
      <c r="AV184" s="13" t="s">
        <v>146</v>
      </c>
      <c r="AW184" s="13" t="s">
        <v>37</v>
      </c>
      <c r="AX184" s="13" t="s">
        <v>83</v>
      </c>
      <c r="AY184" s="161" t="s">
        <v>138</v>
      </c>
    </row>
    <row r="185" spans="2:65" s="1" customFormat="1" ht="21.75" customHeight="1">
      <c r="B185" s="32"/>
      <c r="C185" s="131" t="s">
        <v>342</v>
      </c>
      <c r="D185" s="131" t="s">
        <v>141</v>
      </c>
      <c r="E185" s="132" t="s">
        <v>343</v>
      </c>
      <c r="F185" s="133" t="s">
        <v>344</v>
      </c>
      <c r="G185" s="134" t="s">
        <v>177</v>
      </c>
      <c r="H185" s="135">
        <v>5.3</v>
      </c>
      <c r="I185" s="136"/>
      <c r="J185" s="137">
        <f>ROUND(I185*H185,2)</f>
        <v>0</v>
      </c>
      <c r="K185" s="133" t="s">
        <v>167</v>
      </c>
      <c r="L185" s="32"/>
      <c r="M185" s="138" t="s">
        <v>19</v>
      </c>
      <c r="N185" s="139" t="s">
        <v>47</v>
      </c>
      <c r="P185" s="140">
        <f>O185*H185</f>
        <v>0</v>
      </c>
      <c r="Q185" s="140">
        <v>0</v>
      </c>
      <c r="R185" s="140">
        <f>Q185*H185</f>
        <v>0</v>
      </c>
      <c r="S185" s="140">
        <v>0</v>
      </c>
      <c r="T185" s="141">
        <f>S185*H185</f>
        <v>0</v>
      </c>
      <c r="AR185" s="142" t="s">
        <v>146</v>
      </c>
      <c r="AT185" s="142" t="s">
        <v>141</v>
      </c>
      <c r="AU185" s="142" t="s">
        <v>85</v>
      </c>
      <c r="AY185" s="17" t="s">
        <v>138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7" t="s">
        <v>83</v>
      </c>
      <c r="BK185" s="143">
        <f>ROUND(I185*H185,2)</f>
        <v>0</v>
      </c>
      <c r="BL185" s="17" t="s">
        <v>146</v>
      </c>
      <c r="BM185" s="142" t="s">
        <v>345</v>
      </c>
    </row>
    <row r="186" spans="2:65" s="1" customFormat="1" ht="11.25">
      <c r="B186" s="32"/>
      <c r="D186" s="151" t="s">
        <v>169</v>
      </c>
      <c r="F186" s="152" t="s">
        <v>346</v>
      </c>
      <c r="I186" s="146"/>
      <c r="L186" s="32"/>
      <c r="M186" s="147"/>
      <c r="T186" s="53"/>
      <c r="AT186" s="17" t="s">
        <v>169</v>
      </c>
      <c r="AU186" s="17" t="s">
        <v>85</v>
      </c>
    </row>
    <row r="187" spans="2:65" s="14" customFormat="1" ht="11.25">
      <c r="B187" s="177"/>
      <c r="D187" s="144" t="s">
        <v>171</v>
      </c>
      <c r="E187" s="178" t="s">
        <v>19</v>
      </c>
      <c r="F187" s="179" t="s">
        <v>347</v>
      </c>
      <c r="H187" s="178" t="s">
        <v>19</v>
      </c>
      <c r="I187" s="180"/>
      <c r="L187" s="177"/>
      <c r="M187" s="181"/>
      <c r="T187" s="182"/>
      <c r="AT187" s="178" t="s">
        <v>171</v>
      </c>
      <c r="AU187" s="178" t="s">
        <v>85</v>
      </c>
      <c r="AV187" s="14" t="s">
        <v>83</v>
      </c>
      <c r="AW187" s="14" t="s">
        <v>37</v>
      </c>
      <c r="AX187" s="14" t="s">
        <v>76</v>
      </c>
      <c r="AY187" s="178" t="s">
        <v>138</v>
      </c>
    </row>
    <row r="188" spans="2:65" s="12" customFormat="1" ht="11.25">
      <c r="B188" s="153"/>
      <c r="D188" s="144" t="s">
        <v>171</v>
      </c>
      <c r="E188" s="154" t="s">
        <v>19</v>
      </c>
      <c r="F188" s="155" t="s">
        <v>341</v>
      </c>
      <c r="H188" s="156">
        <v>5.3</v>
      </c>
      <c r="I188" s="157"/>
      <c r="L188" s="153"/>
      <c r="M188" s="158"/>
      <c r="T188" s="159"/>
      <c r="AT188" s="154" t="s">
        <v>171</v>
      </c>
      <c r="AU188" s="154" t="s">
        <v>85</v>
      </c>
      <c r="AV188" s="12" t="s">
        <v>85</v>
      </c>
      <c r="AW188" s="12" t="s">
        <v>37</v>
      </c>
      <c r="AX188" s="12" t="s">
        <v>76</v>
      </c>
      <c r="AY188" s="154" t="s">
        <v>138</v>
      </c>
    </row>
    <row r="189" spans="2:65" s="13" customFormat="1" ht="11.25">
      <c r="B189" s="160"/>
      <c r="D189" s="144" t="s">
        <v>171</v>
      </c>
      <c r="E189" s="161" t="s">
        <v>19</v>
      </c>
      <c r="F189" s="162" t="s">
        <v>173</v>
      </c>
      <c r="H189" s="163">
        <v>5.3</v>
      </c>
      <c r="I189" s="164"/>
      <c r="L189" s="160"/>
      <c r="M189" s="165"/>
      <c r="T189" s="166"/>
      <c r="AT189" s="161" t="s">
        <v>171</v>
      </c>
      <c r="AU189" s="161" t="s">
        <v>85</v>
      </c>
      <c r="AV189" s="13" t="s">
        <v>146</v>
      </c>
      <c r="AW189" s="13" t="s">
        <v>37</v>
      </c>
      <c r="AX189" s="13" t="s">
        <v>83</v>
      </c>
      <c r="AY189" s="161" t="s">
        <v>138</v>
      </c>
    </row>
    <row r="190" spans="2:65" s="1" customFormat="1" ht="21.75" customHeight="1">
      <c r="B190" s="32"/>
      <c r="C190" s="131" t="s">
        <v>348</v>
      </c>
      <c r="D190" s="131" t="s">
        <v>141</v>
      </c>
      <c r="E190" s="132" t="s">
        <v>349</v>
      </c>
      <c r="F190" s="133" t="s">
        <v>350</v>
      </c>
      <c r="G190" s="134" t="s">
        <v>177</v>
      </c>
      <c r="H190" s="135">
        <v>5.3</v>
      </c>
      <c r="I190" s="136"/>
      <c r="J190" s="137">
        <f>ROUND(I190*H190,2)</f>
        <v>0</v>
      </c>
      <c r="K190" s="133" t="s">
        <v>167</v>
      </c>
      <c r="L190" s="32"/>
      <c r="M190" s="138" t="s">
        <v>19</v>
      </c>
      <c r="N190" s="139" t="s">
        <v>47</v>
      </c>
      <c r="P190" s="140">
        <f>O190*H190</f>
        <v>0</v>
      </c>
      <c r="Q190" s="140">
        <v>0</v>
      </c>
      <c r="R190" s="140">
        <f>Q190*H190</f>
        <v>0</v>
      </c>
      <c r="S190" s="140">
        <v>0</v>
      </c>
      <c r="T190" s="141">
        <f>S190*H190</f>
        <v>0</v>
      </c>
      <c r="AR190" s="142" t="s">
        <v>146</v>
      </c>
      <c r="AT190" s="142" t="s">
        <v>141</v>
      </c>
      <c r="AU190" s="142" t="s">
        <v>85</v>
      </c>
      <c r="AY190" s="17" t="s">
        <v>138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7" t="s">
        <v>83</v>
      </c>
      <c r="BK190" s="143">
        <f>ROUND(I190*H190,2)</f>
        <v>0</v>
      </c>
      <c r="BL190" s="17" t="s">
        <v>146</v>
      </c>
      <c r="BM190" s="142" t="s">
        <v>351</v>
      </c>
    </row>
    <row r="191" spans="2:65" s="1" customFormat="1" ht="11.25">
      <c r="B191" s="32"/>
      <c r="D191" s="151" t="s">
        <v>169</v>
      </c>
      <c r="F191" s="152" t="s">
        <v>352</v>
      </c>
      <c r="I191" s="146"/>
      <c r="L191" s="32"/>
      <c r="M191" s="147"/>
      <c r="T191" s="53"/>
      <c r="AT191" s="17" t="s">
        <v>169</v>
      </c>
      <c r="AU191" s="17" t="s">
        <v>85</v>
      </c>
    </row>
    <row r="192" spans="2:65" s="14" customFormat="1" ht="11.25">
      <c r="B192" s="177"/>
      <c r="D192" s="144" t="s">
        <v>171</v>
      </c>
      <c r="E192" s="178" t="s">
        <v>19</v>
      </c>
      <c r="F192" s="179" t="s">
        <v>347</v>
      </c>
      <c r="H192" s="178" t="s">
        <v>19</v>
      </c>
      <c r="I192" s="180"/>
      <c r="L192" s="177"/>
      <c r="M192" s="181"/>
      <c r="T192" s="182"/>
      <c r="AT192" s="178" t="s">
        <v>171</v>
      </c>
      <c r="AU192" s="178" t="s">
        <v>85</v>
      </c>
      <c r="AV192" s="14" t="s">
        <v>83</v>
      </c>
      <c r="AW192" s="14" t="s">
        <v>37</v>
      </c>
      <c r="AX192" s="14" t="s">
        <v>76</v>
      </c>
      <c r="AY192" s="178" t="s">
        <v>138</v>
      </c>
    </row>
    <row r="193" spans="2:65" s="12" customFormat="1" ht="11.25">
      <c r="B193" s="153"/>
      <c r="D193" s="144" t="s">
        <v>171</v>
      </c>
      <c r="E193" s="154" t="s">
        <v>19</v>
      </c>
      <c r="F193" s="155" t="s">
        <v>341</v>
      </c>
      <c r="H193" s="156">
        <v>5.3</v>
      </c>
      <c r="I193" s="157"/>
      <c r="L193" s="153"/>
      <c r="M193" s="158"/>
      <c r="T193" s="159"/>
      <c r="AT193" s="154" t="s">
        <v>171</v>
      </c>
      <c r="AU193" s="154" t="s">
        <v>85</v>
      </c>
      <c r="AV193" s="12" t="s">
        <v>85</v>
      </c>
      <c r="AW193" s="12" t="s">
        <v>37</v>
      </c>
      <c r="AX193" s="12" t="s">
        <v>76</v>
      </c>
      <c r="AY193" s="154" t="s">
        <v>138</v>
      </c>
    </row>
    <row r="194" spans="2:65" s="13" customFormat="1" ht="11.25">
      <c r="B194" s="160"/>
      <c r="D194" s="144" t="s">
        <v>171</v>
      </c>
      <c r="E194" s="161" t="s">
        <v>19</v>
      </c>
      <c r="F194" s="162" t="s">
        <v>173</v>
      </c>
      <c r="H194" s="163">
        <v>5.3</v>
      </c>
      <c r="I194" s="164"/>
      <c r="L194" s="160"/>
      <c r="M194" s="165"/>
      <c r="T194" s="166"/>
      <c r="AT194" s="161" t="s">
        <v>171</v>
      </c>
      <c r="AU194" s="161" t="s">
        <v>85</v>
      </c>
      <c r="AV194" s="13" t="s">
        <v>146</v>
      </c>
      <c r="AW194" s="13" t="s">
        <v>37</v>
      </c>
      <c r="AX194" s="13" t="s">
        <v>83</v>
      </c>
      <c r="AY194" s="161" t="s">
        <v>138</v>
      </c>
    </row>
    <row r="195" spans="2:65" s="1" customFormat="1" ht="24.2" customHeight="1">
      <c r="B195" s="32"/>
      <c r="C195" s="131" t="s">
        <v>353</v>
      </c>
      <c r="D195" s="131" t="s">
        <v>141</v>
      </c>
      <c r="E195" s="132" t="s">
        <v>354</v>
      </c>
      <c r="F195" s="133" t="s">
        <v>355</v>
      </c>
      <c r="G195" s="134" t="s">
        <v>177</v>
      </c>
      <c r="H195" s="135">
        <v>26.5</v>
      </c>
      <c r="I195" s="136"/>
      <c r="J195" s="137">
        <f>ROUND(I195*H195,2)</f>
        <v>0</v>
      </c>
      <c r="K195" s="133" t="s">
        <v>167</v>
      </c>
      <c r="L195" s="32"/>
      <c r="M195" s="138" t="s">
        <v>19</v>
      </c>
      <c r="N195" s="139" t="s">
        <v>47</v>
      </c>
      <c r="P195" s="140">
        <f>O195*H195</f>
        <v>0</v>
      </c>
      <c r="Q195" s="140">
        <v>0</v>
      </c>
      <c r="R195" s="140">
        <f>Q195*H195</f>
        <v>0</v>
      </c>
      <c r="S195" s="140">
        <v>0</v>
      </c>
      <c r="T195" s="141">
        <f>S195*H195</f>
        <v>0</v>
      </c>
      <c r="AR195" s="142" t="s">
        <v>146</v>
      </c>
      <c r="AT195" s="142" t="s">
        <v>141</v>
      </c>
      <c r="AU195" s="142" t="s">
        <v>85</v>
      </c>
      <c r="AY195" s="17" t="s">
        <v>138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7" t="s">
        <v>83</v>
      </c>
      <c r="BK195" s="143">
        <f>ROUND(I195*H195,2)</f>
        <v>0</v>
      </c>
      <c r="BL195" s="17" t="s">
        <v>146</v>
      </c>
      <c r="BM195" s="142" t="s">
        <v>356</v>
      </c>
    </row>
    <row r="196" spans="2:65" s="1" customFormat="1" ht="11.25">
      <c r="B196" s="32"/>
      <c r="D196" s="151" t="s">
        <v>169</v>
      </c>
      <c r="F196" s="152" t="s">
        <v>357</v>
      </c>
      <c r="I196" s="146"/>
      <c r="L196" s="32"/>
      <c r="M196" s="147"/>
      <c r="T196" s="53"/>
      <c r="AT196" s="17" t="s">
        <v>169</v>
      </c>
      <c r="AU196" s="17" t="s">
        <v>85</v>
      </c>
    </row>
    <row r="197" spans="2:65" s="14" customFormat="1" ht="11.25">
      <c r="B197" s="177"/>
      <c r="D197" s="144" t="s">
        <v>171</v>
      </c>
      <c r="E197" s="178" t="s">
        <v>19</v>
      </c>
      <c r="F197" s="179" t="s">
        <v>358</v>
      </c>
      <c r="H197" s="178" t="s">
        <v>19</v>
      </c>
      <c r="I197" s="180"/>
      <c r="L197" s="177"/>
      <c r="M197" s="181"/>
      <c r="T197" s="182"/>
      <c r="AT197" s="178" t="s">
        <v>171</v>
      </c>
      <c r="AU197" s="178" t="s">
        <v>85</v>
      </c>
      <c r="AV197" s="14" t="s">
        <v>83</v>
      </c>
      <c r="AW197" s="14" t="s">
        <v>37</v>
      </c>
      <c r="AX197" s="14" t="s">
        <v>76</v>
      </c>
      <c r="AY197" s="178" t="s">
        <v>138</v>
      </c>
    </row>
    <row r="198" spans="2:65" s="12" customFormat="1" ht="11.25">
      <c r="B198" s="153"/>
      <c r="D198" s="144" t="s">
        <v>171</v>
      </c>
      <c r="E198" s="154" t="s">
        <v>19</v>
      </c>
      <c r="F198" s="155" t="s">
        <v>359</v>
      </c>
      <c r="H198" s="156">
        <v>26.5</v>
      </c>
      <c r="I198" s="157"/>
      <c r="L198" s="153"/>
      <c r="M198" s="158"/>
      <c r="T198" s="159"/>
      <c r="AT198" s="154" t="s">
        <v>171</v>
      </c>
      <c r="AU198" s="154" t="s">
        <v>85</v>
      </c>
      <c r="AV198" s="12" t="s">
        <v>85</v>
      </c>
      <c r="AW198" s="12" t="s">
        <v>37</v>
      </c>
      <c r="AX198" s="12" t="s">
        <v>76</v>
      </c>
      <c r="AY198" s="154" t="s">
        <v>138</v>
      </c>
    </row>
    <row r="199" spans="2:65" s="13" customFormat="1" ht="11.25">
      <c r="B199" s="160"/>
      <c r="D199" s="144" t="s">
        <v>171</v>
      </c>
      <c r="E199" s="161" t="s">
        <v>19</v>
      </c>
      <c r="F199" s="162" t="s">
        <v>173</v>
      </c>
      <c r="H199" s="163">
        <v>26.5</v>
      </c>
      <c r="I199" s="164"/>
      <c r="L199" s="160"/>
      <c r="M199" s="165"/>
      <c r="T199" s="166"/>
      <c r="AT199" s="161" t="s">
        <v>171</v>
      </c>
      <c r="AU199" s="161" t="s">
        <v>85</v>
      </c>
      <c r="AV199" s="13" t="s">
        <v>146</v>
      </c>
      <c r="AW199" s="13" t="s">
        <v>37</v>
      </c>
      <c r="AX199" s="13" t="s">
        <v>83</v>
      </c>
      <c r="AY199" s="161" t="s">
        <v>138</v>
      </c>
    </row>
    <row r="200" spans="2:65" s="1" customFormat="1" ht="21.75" customHeight="1">
      <c r="B200" s="32"/>
      <c r="C200" s="131" t="s">
        <v>360</v>
      </c>
      <c r="D200" s="131" t="s">
        <v>141</v>
      </c>
      <c r="E200" s="132" t="s">
        <v>361</v>
      </c>
      <c r="F200" s="133" t="s">
        <v>362</v>
      </c>
      <c r="G200" s="134" t="s">
        <v>166</v>
      </c>
      <c r="H200" s="135">
        <v>53</v>
      </c>
      <c r="I200" s="136"/>
      <c r="J200" s="137">
        <f>ROUND(I200*H200,2)</f>
        <v>0</v>
      </c>
      <c r="K200" s="133" t="s">
        <v>145</v>
      </c>
      <c r="L200" s="32"/>
      <c r="M200" s="138" t="s">
        <v>19</v>
      </c>
      <c r="N200" s="139" t="s">
        <v>47</v>
      </c>
      <c r="P200" s="140">
        <f>O200*H200</f>
        <v>0</v>
      </c>
      <c r="Q200" s="140">
        <v>0</v>
      </c>
      <c r="R200" s="140">
        <f>Q200*H200</f>
        <v>0</v>
      </c>
      <c r="S200" s="140">
        <v>0</v>
      </c>
      <c r="T200" s="141">
        <f>S200*H200</f>
        <v>0</v>
      </c>
      <c r="AR200" s="142" t="s">
        <v>146</v>
      </c>
      <c r="AT200" s="142" t="s">
        <v>141</v>
      </c>
      <c r="AU200" s="142" t="s">
        <v>85</v>
      </c>
      <c r="AY200" s="17" t="s">
        <v>138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7" t="s">
        <v>83</v>
      </c>
      <c r="BK200" s="143">
        <f>ROUND(I200*H200,2)</f>
        <v>0</v>
      </c>
      <c r="BL200" s="17" t="s">
        <v>146</v>
      </c>
      <c r="BM200" s="142" t="s">
        <v>363</v>
      </c>
    </row>
    <row r="201" spans="2:65" s="1" customFormat="1" ht="16.5" customHeight="1">
      <c r="B201" s="32"/>
      <c r="C201" s="167" t="s">
        <v>364</v>
      </c>
      <c r="D201" s="167" t="s">
        <v>174</v>
      </c>
      <c r="E201" s="168" t="s">
        <v>365</v>
      </c>
      <c r="F201" s="169" t="s">
        <v>366</v>
      </c>
      <c r="G201" s="170" t="s">
        <v>166</v>
      </c>
      <c r="H201" s="171">
        <v>53</v>
      </c>
      <c r="I201" s="172"/>
      <c r="J201" s="173">
        <f>ROUND(I201*H201,2)</f>
        <v>0</v>
      </c>
      <c r="K201" s="169" t="s">
        <v>167</v>
      </c>
      <c r="L201" s="174"/>
      <c r="M201" s="175" t="s">
        <v>19</v>
      </c>
      <c r="N201" s="176" t="s">
        <v>47</v>
      </c>
      <c r="P201" s="140">
        <f>O201*H201</f>
        <v>0</v>
      </c>
      <c r="Q201" s="140">
        <v>6.9999999999999999E-4</v>
      </c>
      <c r="R201" s="140">
        <f>Q201*H201</f>
        <v>3.7100000000000001E-2</v>
      </c>
      <c r="S201" s="140">
        <v>0</v>
      </c>
      <c r="T201" s="141">
        <f>S201*H201</f>
        <v>0</v>
      </c>
      <c r="AR201" s="142" t="s">
        <v>178</v>
      </c>
      <c r="AT201" s="142" t="s">
        <v>174</v>
      </c>
      <c r="AU201" s="142" t="s">
        <v>85</v>
      </c>
      <c r="AY201" s="17" t="s">
        <v>138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17" t="s">
        <v>83</v>
      </c>
      <c r="BK201" s="143">
        <f>ROUND(I201*H201,2)</f>
        <v>0</v>
      </c>
      <c r="BL201" s="17" t="s">
        <v>146</v>
      </c>
      <c r="BM201" s="142" t="s">
        <v>367</v>
      </c>
    </row>
    <row r="202" spans="2:65" s="14" customFormat="1" ht="11.25">
      <c r="B202" s="177"/>
      <c r="D202" s="144" t="s">
        <v>171</v>
      </c>
      <c r="E202" s="178" t="s">
        <v>19</v>
      </c>
      <c r="F202" s="179" t="s">
        <v>368</v>
      </c>
      <c r="H202" s="178" t="s">
        <v>19</v>
      </c>
      <c r="I202" s="180"/>
      <c r="L202" s="177"/>
      <c r="M202" s="181"/>
      <c r="T202" s="182"/>
      <c r="AT202" s="178" t="s">
        <v>171</v>
      </c>
      <c r="AU202" s="178" t="s">
        <v>85</v>
      </c>
      <c r="AV202" s="14" t="s">
        <v>83</v>
      </c>
      <c r="AW202" s="14" t="s">
        <v>37</v>
      </c>
      <c r="AX202" s="14" t="s">
        <v>76</v>
      </c>
      <c r="AY202" s="178" t="s">
        <v>138</v>
      </c>
    </row>
    <row r="203" spans="2:65" s="12" customFormat="1" ht="11.25">
      <c r="B203" s="153"/>
      <c r="D203" s="144" t="s">
        <v>171</v>
      </c>
      <c r="E203" s="154" t="s">
        <v>19</v>
      </c>
      <c r="F203" s="155" t="s">
        <v>172</v>
      </c>
      <c r="H203" s="156">
        <v>53</v>
      </c>
      <c r="I203" s="157"/>
      <c r="L203" s="153"/>
      <c r="M203" s="158"/>
      <c r="T203" s="159"/>
      <c r="AT203" s="154" t="s">
        <v>171</v>
      </c>
      <c r="AU203" s="154" t="s">
        <v>85</v>
      </c>
      <c r="AV203" s="12" t="s">
        <v>85</v>
      </c>
      <c r="AW203" s="12" t="s">
        <v>37</v>
      </c>
      <c r="AX203" s="12" t="s">
        <v>76</v>
      </c>
      <c r="AY203" s="154" t="s">
        <v>138</v>
      </c>
    </row>
    <row r="204" spans="2:65" s="13" customFormat="1" ht="11.25">
      <c r="B204" s="160"/>
      <c r="D204" s="144" t="s">
        <v>171</v>
      </c>
      <c r="E204" s="161" t="s">
        <v>19</v>
      </c>
      <c r="F204" s="162" t="s">
        <v>173</v>
      </c>
      <c r="H204" s="163">
        <v>53</v>
      </c>
      <c r="I204" s="164"/>
      <c r="L204" s="160"/>
      <c r="M204" s="183"/>
      <c r="N204" s="184"/>
      <c r="O204" s="184"/>
      <c r="P204" s="184"/>
      <c r="Q204" s="184"/>
      <c r="R204" s="184"/>
      <c r="S204" s="184"/>
      <c r="T204" s="185"/>
      <c r="AT204" s="161" t="s">
        <v>171</v>
      </c>
      <c r="AU204" s="161" t="s">
        <v>85</v>
      </c>
      <c r="AV204" s="13" t="s">
        <v>146</v>
      </c>
      <c r="AW204" s="13" t="s">
        <v>37</v>
      </c>
      <c r="AX204" s="13" t="s">
        <v>83</v>
      </c>
      <c r="AY204" s="161" t="s">
        <v>138</v>
      </c>
    </row>
    <row r="205" spans="2:65" s="1" customFormat="1" ht="6.95" customHeight="1">
      <c r="B205" s="41"/>
      <c r="C205" s="42"/>
      <c r="D205" s="42"/>
      <c r="E205" s="42"/>
      <c r="F205" s="42"/>
      <c r="G205" s="42"/>
      <c r="H205" s="42"/>
      <c r="I205" s="42"/>
      <c r="J205" s="42"/>
      <c r="K205" s="42"/>
      <c r="L205" s="32"/>
    </row>
  </sheetData>
  <sheetProtection algorithmName="SHA-512" hashValue="ecCv9EKHquALfFsHvJ4Uk6OrYeQF1MDvpRboXmWJsSF9j1hEJDcfzdHC8mOWP85qrrkaBJhzq007Jvt6pfMG4A==" saltValue="vHBR02P3k49B8bowjiVkqk4kfKyx/z73piDoanrLoAt16jrMyPLVCvh+wbofvMq/97OFs2KJ6YMZuoQi+DLtSw==" spinCount="100000" sheet="1" objects="1" scenarios="1" formatColumns="0" formatRows="0" autoFilter="0"/>
  <autoFilter ref="C86:K204" xr:uid="{00000000-0009-0000-0000-000002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3" r:id="rId1" xr:uid="{00000000-0004-0000-0200-000000000000}"/>
    <hyperlink ref="F109" r:id="rId2" xr:uid="{00000000-0004-0000-0200-000001000000}"/>
    <hyperlink ref="F148" r:id="rId3" xr:uid="{00000000-0004-0000-0200-000002000000}"/>
    <hyperlink ref="F150" r:id="rId4" xr:uid="{00000000-0004-0000-0200-000003000000}"/>
    <hyperlink ref="F157" r:id="rId5" xr:uid="{00000000-0004-0000-0200-000004000000}"/>
    <hyperlink ref="F162" r:id="rId6" xr:uid="{00000000-0004-0000-0200-000005000000}"/>
    <hyperlink ref="F168" r:id="rId7" xr:uid="{00000000-0004-0000-0200-000006000000}"/>
    <hyperlink ref="F177" r:id="rId8" xr:uid="{00000000-0004-0000-0200-000007000000}"/>
    <hyperlink ref="F186" r:id="rId9" xr:uid="{00000000-0004-0000-0200-000008000000}"/>
    <hyperlink ref="F191" r:id="rId10" xr:uid="{00000000-0004-0000-0200-000009000000}"/>
    <hyperlink ref="F196" r:id="rId11" xr:uid="{00000000-0004-0000-0200-00000A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12"/>
  <headerFooter>
    <oddFooter>&amp;CStrana &amp;P z &amp;N</oddFooter>
  </headerFooter>
  <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6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7" t="s">
        <v>96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112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312" t="str">
        <f>'Rekapitulace stavby'!K6</f>
        <v>Dětské dopravní hřiště Šumperk - SO 800 Vegetační úpravy - výsadba</v>
      </c>
      <c r="F7" s="313"/>
      <c r="G7" s="313"/>
      <c r="H7" s="313"/>
      <c r="L7" s="20"/>
    </row>
    <row r="8" spans="2:46" ht="12" customHeight="1">
      <c r="B8" s="20"/>
      <c r="D8" s="27" t="s">
        <v>113</v>
      </c>
      <c r="L8" s="20"/>
    </row>
    <row r="9" spans="2:46" s="1" customFormat="1" ht="16.5" customHeight="1">
      <c r="B9" s="32"/>
      <c r="E9" s="312" t="s">
        <v>114</v>
      </c>
      <c r="F9" s="314"/>
      <c r="G9" s="314"/>
      <c r="H9" s="314"/>
      <c r="L9" s="32"/>
    </row>
    <row r="10" spans="2:46" s="1" customFormat="1" ht="12" customHeight="1">
      <c r="B10" s="32"/>
      <c r="D10" s="27" t="s">
        <v>115</v>
      </c>
      <c r="L10" s="32"/>
    </row>
    <row r="11" spans="2:46" s="1" customFormat="1" ht="16.5" customHeight="1">
      <c r="B11" s="32"/>
      <c r="E11" s="271" t="s">
        <v>369</v>
      </c>
      <c r="F11" s="314"/>
      <c r="G11" s="314"/>
      <c r="H11" s="314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21. 8. 2025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>
      <c r="B17" s="32"/>
      <c r="E17" s="25" t="s">
        <v>28</v>
      </c>
      <c r="I17" s="27" t="s">
        <v>29</v>
      </c>
      <c r="J17" s="25" t="s">
        <v>30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15" t="str">
        <f>'Rekapitulace stavby'!E14</f>
        <v>Vyplň údaj</v>
      </c>
      <c r="F20" s="296"/>
      <c r="G20" s="296"/>
      <c r="H20" s="296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33</v>
      </c>
      <c r="I22" s="27" t="s">
        <v>26</v>
      </c>
      <c r="J22" s="25" t="s">
        <v>34</v>
      </c>
      <c r="L22" s="32"/>
    </row>
    <row r="23" spans="2:12" s="1" customFormat="1" ht="18" customHeight="1">
      <c r="B23" s="32"/>
      <c r="E23" s="25" t="s">
        <v>35</v>
      </c>
      <c r="I23" s="27" t="s">
        <v>29</v>
      </c>
      <c r="J23" s="25" t="s">
        <v>36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38</v>
      </c>
      <c r="I25" s="27" t="s">
        <v>26</v>
      </c>
      <c r="J25" s="25" t="s">
        <v>19</v>
      </c>
      <c r="L25" s="32"/>
    </row>
    <row r="26" spans="2:12" s="1" customFormat="1" ht="18" customHeight="1">
      <c r="B26" s="32"/>
      <c r="E26" s="25" t="s">
        <v>39</v>
      </c>
      <c r="I26" s="27" t="s">
        <v>29</v>
      </c>
      <c r="J26" s="25" t="s">
        <v>19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40</v>
      </c>
      <c r="L28" s="32"/>
    </row>
    <row r="29" spans="2:12" s="7" customFormat="1" ht="16.5" customHeight="1">
      <c r="B29" s="91"/>
      <c r="E29" s="301" t="s">
        <v>19</v>
      </c>
      <c r="F29" s="301"/>
      <c r="G29" s="301"/>
      <c r="H29" s="301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42</v>
      </c>
      <c r="J32" s="63">
        <f>ROUND(J88, 2)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44</v>
      </c>
      <c r="I34" s="35" t="s">
        <v>43</v>
      </c>
      <c r="J34" s="35" t="s">
        <v>45</v>
      </c>
      <c r="L34" s="32"/>
    </row>
    <row r="35" spans="2:12" s="1" customFormat="1" ht="14.45" customHeight="1">
      <c r="B35" s="32"/>
      <c r="D35" s="52" t="s">
        <v>46</v>
      </c>
      <c r="E35" s="27" t="s">
        <v>47</v>
      </c>
      <c r="F35" s="83">
        <f>ROUND((SUM(BE88:BE159)),  2)</f>
        <v>0</v>
      </c>
      <c r="I35" s="93">
        <v>0.21</v>
      </c>
      <c r="J35" s="83">
        <f>ROUND(((SUM(BE88:BE159))*I35),  2)</f>
        <v>0</v>
      </c>
      <c r="L35" s="32"/>
    </row>
    <row r="36" spans="2:12" s="1" customFormat="1" ht="14.45" customHeight="1">
      <c r="B36" s="32"/>
      <c r="E36" s="27" t="s">
        <v>48</v>
      </c>
      <c r="F36" s="83">
        <f>ROUND((SUM(BF88:BF159)),  2)</f>
        <v>0</v>
      </c>
      <c r="I36" s="93">
        <v>0.12</v>
      </c>
      <c r="J36" s="83">
        <f>ROUND(((SUM(BF88:BF159))*I36),  2)</f>
        <v>0</v>
      </c>
      <c r="L36" s="32"/>
    </row>
    <row r="37" spans="2:12" s="1" customFormat="1" ht="14.45" hidden="1" customHeight="1">
      <c r="B37" s="32"/>
      <c r="E37" s="27" t="s">
        <v>49</v>
      </c>
      <c r="F37" s="83">
        <f>ROUND((SUM(BG88:BG159)),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7" t="s">
        <v>50</v>
      </c>
      <c r="F38" s="83">
        <f>ROUND((SUM(BH88:BH159)),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>
      <c r="B39" s="32"/>
      <c r="E39" s="27" t="s">
        <v>51</v>
      </c>
      <c r="F39" s="83">
        <f>ROUND((SUM(BI88:BI159)),  2)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52</v>
      </c>
      <c r="E41" s="54"/>
      <c r="F41" s="54"/>
      <c r="G41" s="96" t="s">
        <v>53</v>
      </c>
      <c r="H41" s="97" t="s">
        <v>54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>
      <c r="B47" s="32"/>
      <c r="C47" s="21" t="s">
        <v>117</v>
      </c>
      <c r="L47" s="32"/>
    </row>
    <row r="48" spans="2:12" s="1" customFormat="1" ht="6.95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26.25" customHeight="1">
      <c r="B50" s="32"/>
      <c r="E50" s="312" t="str">
        <f>E7</f>
        <v>Dětské dopravní hřiště Šumperk - SO 800 Vegetační úpravy - výsadba</v>
      </c>
      <c r="F50" s="313"/>
      <c r="G50" s="313"/>
      <c r="H50" s="313"/>
      <c r="L50" s="32"/>
    </row>
    <row r="51" spans="2:47" ht="12" customHeight="1">
      <c r="B51" s="20"/>
      <c r="C51" s="27" t="s">
        <v>113</v>
      </c>
      <c r="L51" s="20"/>
    </row>
    <row r="52" spans="2:47" s="1" customFormat="1" ht="16.5" customHeight="1">
      <c r="B52" s="32"/>
      <c r="E52" s="312" t="s">
        <v>114</v>
      </c>
      <c r="F52" s="314"/>
      <c r="G52" s="314"/>
      <c r="H52" s="314"/>
      <c r="L52" s="32"/>
    </row>
    <row r="53" spans="2:47" s="1" customFormat="1" ht="12" customHeight="1">
      <c r="B53" s="32"/>
      <c r="C53" s="27" t="s">
        <v>115</v>
      </c>
      <c r="L53" s="32"/>
    </row>
    <row r="54" spans="2:47" s="1" customFormat="1" ht="16.5" customHeight="1">
      <c r="B54" s="32"/>
      <c r="E54" s="271" t="str">
        <f>E11</f>
        <v>SO 803 - Vegetační úpravy - výsadby keřů</v>
      </c>
      <c r="F54" s="314"/>
      <c r="G54" s="314"/>
      <c r="H54" s="314"/>
      <c r="L54" s="32"/>
    </row>
    <row r="55" spans="2:47" s="1" customFormat="1" ht="6.95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k.ú. Šumperk</v>
      </c>
      <c r="I56" s="27" t="s">
        <v>23</v>
      </c>
      <c r="J56" s="49" t="str">
        <f>IF(J14="","",J14)</f>
        <v>21. 8. 2025</v>
      </c>
      <c r="L56" s="32"/>
    </row>
    <row r="57" spans="2:47" s="1" customFormat="1" ht="6.95" customHeight="1">
      <c r="B57" s="32"/>
      <c r="L57" s="32"/>
    </row>
    <row r="58" spans="2:47" s="1" customFormat="1" ht="15.2" customHeight="1">
      <c r="B58" s="32"/>
      <c r="C58" s="27" t="s">
        <v>25</v>
      </c>
      <c r="F58" s="25" t="str">
        <f>E17</f>
        <v>Město Šumperk</v>
      </c>
      <c r="I58" s="27" t="s">
        <v>33</v>
      </c>
      <c r="J58" s="30" t="str">
        <f>E23</f>
        <v>Cekr CZ s.r.o.</v>
      </c>
      <c r="L58" s="32"/>
    </row>
    <row r="59" spans="2:47" s="1" customFormat="1" ht="40.15" customHeight="1">
      <c r="B59" s="32"/>
      <c r="C59" s="27" t="s">
        <v>31</v>
      </c>
      <c r="F59" s="25" t="str">
        <f>IF(E20="","",E20)</f>
        <v>Vyplň údaj</v>
      </c>
      <c r="I59" s="27" t="s">
        <v>38</v>
      </c>
      <c r="J59" s="30" t="str">
        <f>E26</f>
        <v>Ateliér Máj, Ing. Svorová, Ing. Zuntychová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118</v>
      </c>
      <c r="D61" s="94"/>
      <c r="E61" s="94"/>
      <c r="F61" s="94"/>
      <c r="G61" s="94"/>
      <c r="H61" s="94"/>
      <c r="I61" s="94"/>
      <c r="J61" s="101" t="s">
        <v>119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" customHeight="1">
      <c r="B63" s="32"/>
      <c r="C63" s="102" t="s">
        <v>74</v>
      </c>
      <c r="J63" s="63">
        <f>J88</f>
        <v>0</v>
      </c>
      <c r="L63" s="32"/>
      <c r="AU63" s="17" t="s">
        <v>120</v>
      </c>
    </row>
    <row r="64" spans="2:47" s="8" customFormat="1" ht="24.95" customHeight="1">
      <c r="B64" s="103"/>
      <c r="D64" s="104" t="s">
        <v>121</v>
      </c>
      <c r="E64" s="105"/>
      <c r="F64" s="105"/>
      <c r="G64" s="105"/>
      <c r="H64" s="105"/>
      <c r="I64" s="105"/>
      <c r="J64" s="106">
        <f>J89</f>
        <v>0</v>
      </c>
      <c r="L64" s="103"/>
    </row>
    <row r="65" spans="2:12" s="9" customFormat="1" ht="19.899999999999999" customHeight="1">
      <c r="B65" s="107"/>
      <c r="D65" s="108" t="s">
        <v>158</v>
      </c>
      <c r="E65" s="109"/>
      <c r="F65" s="109"/>
      <c r="G65" s="109"/>
      <c r="H65" s="109"/>
      <c r="I65" s="109"/>
      <c r="J65" s="110">
        <f>J90</f>
        <v>0</v>
      </c>
      <c r="L65" s="107"/>
    </row>
    <row r="66" spans="2:12" s="9" customFormat="1" ht="19.899999999999999" customHeight="1">
      <c r="B66" s="107"/>
      <c r="D66" s="108" t="s">
        <v>370</v>
      </c>
      <c r="E66" s="109"/>
      <c r="F66" s="109"/>
      <c r="G66" s="109"/>
      <c r="H66" s="109"/>
      <c r="I66" s="109"/>
      <c r="J66" s="110">
        <f>J91</f>
        <v>0</v>
      </c>
      <c r="L66" s="107"/>
    </row>
    <row r="67" spans="2:12" s="1" customFormat="1" ht="21.75" customHeight="1">
      <c r="B67" s="32"/>
      <c r="L67" s="32"/>
    </row>
    <row r="68" spans="2:12" s="1" customFormat="1" ht="6.95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32"/>
    </row>
    <row r="72" spans="2:12" s="1" customFormat="1" ht="6.95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32"/>
    </row>
    <row r="73" spans="2:12" s="1" customFormat="1" ht="24.95" customHeight="1">
      <c r="B73" s="32"/>
      <c r="C73" s="21" t="s">
        <v>123</v>
      </c>
      <c r="L73" s="32"/>
    </row>
    <row r="74" spans="2:12" s="1" customFormat="1" ht="6.95" customHeight="1">
      <c r="B74" s="32"/>
      <c r="L74" s="32"/>
    </row>
    <row r="75" spans="2:12" s="1" customFormat="1" ht="12" customHeight="1">
      <c r="B75" s="32"/>
      <c r="C75" s="27" t="s">
        <v>16</v>
      </c>
      <c r="L75" s="32"/>
    </row>
    <row r="76" spans="2:12" s="1" customFormat="1" ht="26.25" customHeight="1">
      <c r="B76" s="32"/>
      <c r="E76" s="312" t="str">
        <f>E7</f>
        <v>Dětské dopravní hřiště Šumperk - SO 800 Vegetační úpravy - výsadba</v>
      </c>
      <c r="F76" s="313"/>
      <c r="G76" s="313"/>
      <c r="H76" s="313"/>
      <c r="L76" s="32"/>
    </row>
    <row r="77" spans="2:12" ht="12" customHeight="1">
      <c r="B77" s="20"/>
      <c r="C77" s="27" t="s">
        <v>113</v>
      </c>
      <c r="L77" s="20"/>
    </row>
    <row r="78" spans="2:12" s="1" customFormat="1" ht="16.5" customHeight="1">
      <c r="B78" s="32"/>
      <c r="E78" s="312" t="s">
        <v>114</v>
      </c>
      <c r="F78" s="314"/>
      <c r="G78" s="314"/>
      <c r="H78" s="314"/>
      <c r="L78" s="32"/>
    </row>
    <row r="79" spans="2:12" s="1" customFormat="1" ht="12" customHeight="1">
      <c r="B79" s="32"/>
      <c r="C79" s="27" t="s">
        <v>115</v>
      </c>
      <c r="L79" s="32"/>
    </row>
    <row r="80" spans="2:12" s="1" customFormat="1" ht="16.5" customHeight="1">
      <c r="B80" s="32"/>
      <c r="E80" s="271" t="str">
        <f>E11</f>
        <v>SO 803 - Vegetační úpravy - výsadby keřů</v>
      </c>
      <c r="F80" s="314"/>
      <c r="G80" s="314"/>
      <c r="H80" s="314"/>
      <c r="L80" s="32"/>
    </row>
    <row r="81" spans="2:65" s="1" customFormat="1" ht="6.95" customHeight="1">
      <c r="B81" s="32"/>
      <c r="L81" s="32"/>
    </row>
    <row r="82" spans="2:65" s="1" customFormat="1" ht="12" customHeight="1">
      <c r="B82" s="32"/>
      <c r="C82" s="27" t="s">
        <v>21</v>
      </c>
      <c r="F82" s="25" t="str">
        <f>F14</f>
        <v>k.ú. Šumperk</v>
      </c>
      <c r="I82" s="27" t="s">
        <v>23</v>
      </c>
      <c r="J82" s="49" t="str">
        <f>IF(J14="","",J14)</f>
        <v>21. 8. 2025</v>
      </c>
      <c r="L82" s="32"/>
    </row>
    <row r="83" spans="2:65" s="1" customFormat="1" ht="6.95" customHeight="1">
      <c r="B83" s="32"/>
      <c r="L83" s="32"/>
    </row>
    <row r="84" spans="2:65" s="1" customFormat="1" ht="15.2" customHeight="1">
      <c r="B84" s="32"/>
      <c r="C84" s="27" t="s">
        <v>25</v>
      </c>
      <c r="F84" s="25" t="str">
        <f>E17</f>
        <v>Město Šumperk</v>
      </c>
      <c r="I84" s="27" t="s">
        <v>33</v>
      </c>
      <c r="J84" s="30" t="str">
        <f>E23</f>
        <v>Cekr CZ s.r.o.</v>
      </c>
      <c r="L84" s="32"/>
    </row>
    <row r="85" spans="2:65" s="1" customFormat="1" ht="40.15" customHeight="1">
      <c r="B85" s="32"/>
      <c r="C85" s="27" t="s">
        <v>31</v>
      </c>
      <c r="F85" s="25" t="str">
        <f>IF(E20="","",E20)</f>
        <v>Vyplň údaj</v>
      </c>
      <c r="I85" s="27" t="s">
        <v>38</v>
      </c>
      <c r="J85" s="30" t="str">
        <f>E26</f>
        <v>Ateliér Máj, Ing. Svorová, Ing. Zuntychová</v>
      </c>
      <c r="L85" s="32"/>
    </row>
    <row r="86" spans="2:65" s="1" customFormat="1" ht="10.35" customHeight="1">
      <c r="B86" s="32"/>
      <c r="L86" s="32"/>
    </row>
    <row r="87" spans="2:65" s="10" customFormat="1" ht="29.25" customHeight="1">
      <c r="B87" s="111"/>
      <c r="C87" s="112" t="s">
        <v>124</v>
      </c>
      <c r="D87" s="113" t="s">
        <v>61</v>
      </c>
      <c r="E87" s="113" t="s">
        <v>57</v>
      </c>
      <c r="F87" s="113" t="s">
        <v>58</v>
      </c>
      <c r="G87" s="113" t="s">
        <v>125</v>
      </c>
      <c r="H87" s="113" t="s">
        <v>126</v>
      </c>
      <c r="I87" s="113" t="s">
        <v>127</v>
      </c>
      <c r="J87" s="113" t="s">
        <v>119</v>
      </c>
      <c r="K87" s="114" t="s">
        <v>128</v>
      </c>
      <c r="L87" s="111"/>
      <c r="M87" s="56" t="s">
        <v>19</v>
      </c>
      <c r="N87" s="57" t="s">
        <v>46</v>
      </c>
      <c r="O87" s="57" t="s">
        <v>129</v>
      </c>
      <c r="P87" s="57" t="s">
        <v>130</v>
      </c>
      <c r="Q87" s="57" t="s">
        <v>131</v>
      </c>
      <c r="R87" s="57" t="s">
        <v>132</v>
      </c>
      <c r="S87" s="57" t="s">
        <v>133</v>
      </c>
      <c r="T87" s="58" t="s">
        <v>134</v>
      </c>
    </row>
    <row r="88" spans="2:65" s="1" customFormat="1" ht="22.9" customHeight="1">
      <c r="B88" s="32"/>
      <c r="C88" s="61" t="s">
        <v>135</v>
      </c>
      <c r="J88" s="115">
        <f>BK88</f>
        <v>0</v>
      </c>
      <c r="L88" s="32"/>
      <c r="M88" s="59"/>
      <c r="N88" s="50"/>
      <c r="O88" s="50"/>
      <c r="P88" s="116">
        <f>P89</f>
        <v>0</v>
      </c>
      <c r="Q88" s="50"/>
      <c r="R88" s="116">
        <f>R89</f>
        <v>2.9881882800000001</v>
      </c>
      <c r="S88" s="50"/>
      <c r="T88" s="117">
        <f>T89</f>
        <v>0</v>
      </c>
      <c r="AT88" s="17" t="s">
        <v>75</v>
      </c>
      <c r="AU88" s="17" t="s">
        <v>120</v>
      </c>
      <c r="BK88" s="118">
        <f>BK89</f>
        <v>0</v>
      </c>
    </row>
    <row r="89" spans="2:65" s="11" customFormat="1" ht="25.9" customHeight="1">
      <c r="B89" s="119"/>
      <c r="D89" s="120" t="s">
        <v>75</v>
      </c>
      <c r="E89" s="121" t="s">
        <v>136</v>
      </c>
      <c r="F89" s="121" t="s">
        <v>137</v>
      </c>
      <c r="I89" s="122"/>
      <c r="J89" s="123">
        <f>BK89</f>
        <v>0</v>
      </c>
      <c r="L89" s="119"/>
      <c r="M89" s="124"/>
      <c r="P89" s="125">
        <f>P90+P91</f>
        <v>0</v>
      </c>
      <c r="R89" s="125">
        <f>R90+R91</f>
        <v>2.9881882800000001</v>
      </c>
      <c r="T89" s="126">
        <f>T90+T91</f>
        <v>0</v>
      </c>
      <c r="AR89" s="120" t="s">
        <v>83</v>
      </c>
      <c r="AT89" s="127" t="s">
        <v>75</v>
      </c>
      <c r="AU89" s="127" t="s">
        <v>76</v>
      </c>
      <c r="AY89" s="120" t="s">
        <v>138</v>
      </c>
      <c r="BK89" s="128">
        <f>BK90+BK91</f>
        <v>0</v>
      </c>
    </row>
    <row r="90" spans="2:65" s="11" customFormat="1" ht="22.9" customHeight="1">
      <c r="B90" s="119"/>
      <c r="D90" s="120" t="s">
        <v>75</v>
      </c>
      <c r="E90" s="129" t="s">
        <v>159</v>
      </c>
      <c r="F90" s="129" t="s">
        <v>160</v>
      </c>
      <c r="I90" s="122"/>
      <c r="J90" s="130">
        <f>BK90</f>
        <v>0</v>
      </c>
      <c r="L90" s="119"/>
      <c r="M90" s="124"/>
      <c r="P90" s="125">
        <v>0</v>
      </c>
      <c r="R90" s="125">
        <v>0</v>
      </c>
      <c r="T90" s="126">
        <v>0</v>
      </c>
      <c r="AR90" s="120" t="s">
        <v>83</v>
      </c>
      <c r="AT90" s="127" t="s">
        <v>75</v>
      </c>
      <c r="AU90" s="127" t="s">
        <v>83</v>
      </c>
      <c r="AY90" s="120" t="s">
        <v>138</v>
      </c>
      <c r="BK90" s="128">
        <v>0</v>
      </c>
    </row>
    <row r="91" spans="2:65" s="11" customFormat="1" ht="22.9" customHeight="1">
      <c r="B91" s="119"/>
      <c r="D91" s="120" t="s">
        <v>75</v>
      </c>
      <c r="E91" s="129" t="s">
        <v>371</v>
      </c>
      <c r="F91" s="129" t="s">
        <v>372</v>
      </c>
      <c r="I91" s="122"/>
      <c r="J91" s="130">
        <f>BK91</f>
        <v>0</v>
      </c>
      <c r="L91" s="119"/>
      <c r="M91" s="124"/>
      <c r="P91" s="125">
        <f>SUM(P92:P159)</f>
        <v>0</v>
      </c>
      <c r="R91" s="125">
        <f>SUM(R92:R159)</f>
        <v>2.9881882800000001</v>
      </c>
      <c r="T91" s="126">
        <f>SUM(T92:T159)</f>
        <v>0</v>
      </c>
      <c r="AR91" s="120" t="s">
        <v>83</v>
      </c>
      <c r="AT91" s="127" t="s">
        <v>75</v>
      </c>
      <c r="AU91" s="127" t="s">
        <v>83</v>
      </c>
      <c r="AY91" s="120" t="s">
        <v>138</v>
      </c>
      <c r="BK91" s="128">
        <f>SUM(BK92:BK159)</f>
        <v>0</v>
      </c>
    </row>
    <row r="92" spans="2:65" s="1" customFormat="1" ht="16.5" customHeight="1">
      <c r="B92" s="32"/>
      <c r="C92" s="131" t="s">
        <v>83</v>
      </c>
      <c r="D92" s="131" t="s">
        <v>141</v>
      </c>
      <c r="E92" s="132" t="s">
        <v>373</v>
      </c>
      <c r="F92" s="133" t="s">
        <v>374</v>
      </c>
      <c r="G92" s="134" t="s">
        <v>144</v>
      </c>
      <c r="H92" s="135">
        <v>295</v>
      </c>
      <c r="I92" s="136"/>
      <c r="J92" s="137">
        <f>ROUND(I92*H92,2)</f>
        <v>0</v>
      </c>
      <c r="K92" s="133" t="s">
        <v>145</v>
      </c>
      <c r="L92" s="32"/>
      <c r="M92" s="138" t="s">
        <v>19</v>
      </c>
      <c r="N92" s="139" t="s">
        <v>47</v>
      </c>
      <c r="P92" s="140">
        <f>O92*H92</f>
        <v>0</v>
      </c>
      <c r="Q92" s="140">
        <v>0</v>
      </c>
      <c r="R92" s="140">
        <f>Q92*H92</f>
        <v>0</v>
      </c>
      <c r="S92" s="140">
        <v>0</v>
      </c>
      <c r="T92" s="141">
        <f>S92*H92</f>
        <v>0</v>
      </c>
      <c r="AR92" s="142" t="s">
        <v>146</v>
      </c>
      <c r="AT92" s="142" t="s">
        <v>141</v>
      </c>
      <c r="AU92" s="142" t="s">
        <v>85</v>
      </c>
      <c r="AY92" s="17" t="s">
        <v>138</v>
      </c>
      <c r="BE92" s="143">
        <f>IF(N92="základní",J92,0)</f>
        <v>0</v>
      </c>
      <c r="BF92" s="143">
        <f>IF(N92="snížená",J92,0)</f>
        <v>0</v>
      </c>
      <c r="BG92" s="143">
        <f>IF(N92="zákl. přenesená",J92,0)</f>
        <v>0</v>
      </c>
      <c r="BH92" s="143">
        <f>IF(N92="sníž. přenesená",J92,0)</f>
        <v>0</v>
      </c>
      <c r="BI92" s="143">
        <f>IF(N92="nulová",J92,0)</f>
        <v>0</v>
      </c>
      <c r="BJ92" s="17" t="s">
        <v>83</v>
      </c>
      <c r="BK92" s="143">
        <f>ROUND(I92*H92,2)</f>
        <v>0</v>
      </c>
      <c r="BL92" s="17" t="s">
        <v>146</v>
      </c>
      <c r="BM92" s="142" t="s">
        <v>375</v>
      </c>
    </row>
    <row r="93" spans="2:65" s="1" customFormat="1" ht="19.5">
      <c r="B93" s="32"/>
      <c r="D93" s="144" t="s">
        <v>148</v>
      </c>
      <c r="F93" s="145" t="s">
        <v>149</v>
      </c>
      <c r="I93" s="146"/>
      <c r="L93" s="32"/>
      <c r="M93" s="147"/>
      <c r="T93" s="53"/>
      <c r="AT93" s="17" t="s">
        <v>148</v>
      </c>
      <c r="AU93" s="17" t="s">
        <v>85</v>
      </c>
    </row>
    <row r="94" spans="2:65" s="1" customFormat="1" ht="44.25" customHeight="1">
      <c r="B94" s="32"/>
      <c r="C94" s="131" t="s">
        <v>85</v>
      </c>
      <c r="D94" s="131" t="s">
        <v>141</v>
      </c>
      <c r="E94" s="132" t="s">
        <v>376</v>
      </c>
      <c r="F94" s="133" t="s">
        <v>377</v>
      </c>
      <c r="G94" s="134" t="s">
        <v>166</v>
      </c>
      <c r="H94" s="135">
        <v>864</v>
      </c>
      <c r="I94" s="136"/>
      <c r="J94" s="137">
        <f>ROUND(I94*H94,2)</f>
        <v>0</v>
      </c>
      <c r="K94" s="133" t="s">
        <v>167</v>
      </c>
      <c r="L94" s="32"/>
      <c r="M94" s="138" t="s">
        <v>19</v>
      </c>
      <c r="N94" s="139" t="s">
        <v>47</v>
      </c>
      <c r="P94" s="140">
        <f>O94*H94</f>
        <v>0</v>
      </c>
      <c r="Q94" s="140">
        <v>0</v>
      </c>
      <c r="R94" s="140">
        <f>Q94*H94</f>
        <v>0</v>
      </c>
      <c r="S94" s="140">
        <v>0</v>
      </c>
      <c r="T94" s="141">
        <f>S94*H94</f>
        <v>0</v>
      </c>
      <c r="AR94" s="142" t="s">
        <v>146</v>
      </c>
      <c r="AT94" s="142" t="s">
        <v>141</v>
      </c>
      <c r="AU94" s="142" t="s">
        <v>85</v>
      </c>
      <c r="AY94" s="17" t="s">
        <v>138</v>
      </c>
      <c r="BE94" s="143">
        <f>IF(N94="základní",J94,0)</f>
        <v>0</v>
      </c>
      <c r="BF94" s="143">
        <f>IF(N94="snížená",J94,0)</f>
        <v>0</v>
      </c>
      <c r="BG94" s="143">
        <f>IF(N94="zákl. přenesená",J94,0)</f>
        <v>0</v>
      </c>
      <c r="BH94" s="143">
        <f>IF(N94="sníž. přenesená",J94,0)</f>
        <v>0</v>
      </c>
      <c r="BI94" s="143">
        <f>IF(N94="nulová",J94,0)</f>
        <v>0</v>
      </c>
      <c r="BJ94" s="17" t="s">
        <v>83</v>
      </c>
      <c r="BK94" s="143">
        <f>ROUND(I94*H94,2)</f>
        <v>0</v>
      </c>
      <c r="BL94" s="17" t="s">
        <v>146</v>
      </c>
      <c r="BM94" s="142" t="s">
        <v>378</v>
      </c>
    </row>
    <row r="95" spans="2:65" s="1" customFormat="1" ht="11.25">
      <c r="B95" s="32"/>
      <c r="D95" s="151" t="s">
        <v>169</v>
      </c>
      <c r="F95" s="152" t="s">
        <v>379</v>
      </c>
      <c r="I95" s="146"/>
      <c r="L95" s="32"/>
      <c r="M95" s="147"/>
      <c r="T95" s="53"/>
      <c r="AT95" s="17" t="s">
        <v>169</v>
      </c>
      <c r="AU95" s="17" t="s">
        <v>85</v>
      </c>
    </row>
    <row r="96" spans="2:65" s="12" customFormat="1" ht="11.25">
      <c r="B96" s="153"/>
      <c r="D96" s="144" t="s">
        <v>171</v>
      </c>
      <c r="E96" s="154" t="s">
        <v>19</v>
      </c>
      <c r="F96" s="155" t="s">
        <v>380</v>
      </c>
      <c r="H96" s="156">
        <v>864</v>
      </c>
      <c r="I96" s="157"/>
      <c r="L96" s="153"/>
      <c r="M96" s="158"/>
      <c r="T96" s="159"/>
      <c r="AT96" s="154" t="s">
        <v>171</v>
      </c>
      <c r="AU96" s="154" t="s">
        <v>85</v>
      </c>
      <c r="AV96" s="12" t="s">
        <v>85</v>
      </c>
      <c r="AW96" s="12" t="s">
        <v>37</v>
      </c>
      <c r="AX96" s="12" t="s">
        <v>76</v>
      </c>
      <c r="AY96" s="154" t="s">
        <v>138</v>
      </c>
    </row>
    <row r="97" spans="2:65" s="13" customFormat="1" ht="11.25">
      <c r="B97" s="160"/>
      <c r="D97" s="144" t="s">
        <v>171</v>
      </c>
      <c r="E97" s="161" t="s">
        <v>19</v>
      </c>
      <c r="F97" s="162" t="s">
        <v>173</v>
      </c>
      <c r="H97" s="163">
        <v>864</v>
      </c>
      <c r="I97" s="164"/>
      <c r="L97" s="160"/>
      <c r="M97" s="165"/>
      <c r="T97" s="166"/>
      <c r="AT97" s="161" t="s">
        <v>171</v>
      </c>
      <c r="AU97" s="161" t="s">
        <v>85</v>
      </c>
      <c r="AV97" s="13" t="s">
        <v>146</v>
      </c>
      <c r="AW97" s="13" t="s">
        <v>37</v>
      </c>
      <c r="AX97" s="13" t="s">
        <v>83</v>
      </c>
      <c r="AY97" s="161" t="s">
        <v>138</v>
      </c>
    </row>
    <row r="98" spans="2:65" s="1" customFormat="1" ht="16.5" customHeight="1">
      <c r="B98" s="32"/>
      <c r="C98" s="167" t="s">
        <v>153</v>
      </c>
      <c r="D98" s="167" t="s">
        <v>174</v>
      </c>
      <c r="E98" s="168" t="s">
        <v>175</v>
      </c>
      <c r="F98" s="169" t="s">
        <v>176</v>
      </c>
      <c r="G98" s="170" t="s">
        <v>177</v>
      </c>
      <c r="H98" s="171">
        <v>5.9</v>
      </c>
      <c r="I98" s="172"/>
      <c r="J98" s="173">
        <f>ROUND(I98*H98,2)</f>
        <v>0</v>
      </c>
      <c r="K98" s="169" t="s">
        <v>145</v>
      </c>
      <c r="L98" s="174"/>
      <c r="M98" s="175" t="s">
        <v>19</v>
      </c>
      <c r="N98" s="176" t="s">
        <v>47</v>
      </c>
      <c r="P98" s="140">
        <f>O98*H98</f>
        <v>0</v>
      </c>
      <c r="Q98" s="140">
        <v>0</v>
      </c>
      <c r="R98" s="140">
        <f>Q98*H98</f>
        <v>0</v>
      </c>
      <c r="S98" s="140">
        <v>0</v>
      </c>
      <c r="T98" s="141">
        <f>S98*H98</f>
        <v>0</v>
      </c>
      <c r="AR98" s="142" t="s">
        <v>178</v>
      </c>
      <c r="AT98" s="142" t="s">
        <v>174</v>
      </c>
      <c r="AU98" s="142" t="s">
        <v>85</v>
      </c>
      <c r="AY98" s="17" t="s">
        <v>138</v>
      </c>
      <c r="BE98" s="143">
        <f>IF(N98="základní",J98,0)</f>
        <v>0</v>
      </c>
      <c r="BF98" s="143">
        <f>IF(N98="snížená",J98,0)</f>
        <v>0</v>
      </c>
      <c r="BG98" s="143">
        <f>IF(N98="zákl. přenesená",J98,0)</f>
        <v>0</v>
      </c>
      <c r="BH98" s="143">
        <f>IF(N98="sníž. přenesená",J98,0)</f>
        <v>0</v>
      </c>
      <c r="BI98" s="143">
        <f>IF(N98="nulová",J98,0)</f>
        <v>0</v>
      </c>
      <c r="BJ98" s="17" t="s">
        <v>83</v>
      </c>
      <c r="BK98" s="143">
        <f>ROUND(I98*H98,2)</f>
        <v>0</v>
      </c>
      <c r="BL98" s="17" t="s">
        <v>146</v>
      </c>
      <c r="BM98" s="142" t="s">
        <v>381</v>
      </c>
    </row>
    <row r="99" spans="2:65" s="14" customFormat="1" ht="11.25">
      <c r="B99" s="177"/>
      <c r="D99" s="144" t="s">
        <v>171</v>
      </c>
      <c r="E99" s="178" t="s">
        <v>19</v>
      </c>
      <c r="F99" s="179" t="s">
        <v>382</v>
      </c>
      <c r="H99" s="178" t="s">
        <v>19</v>
      </c>
      <c r="I99" s="180"/>
      <c r="L99" s="177"/>
      <c r="M99" s="181"/>
      <c r="T99" s="182"/>
      <c r="AT99" s="178" t="s">
        <v>171</v>
      </c>
      <c r="AU99" s="178" t="s">
        <v>85</v>
      </c>
      <c r="AV99" s="14" t="s">
        <v>83</v>
      </c>
      <c r="AW99" s="14" t="s">
        <v>37</v>
      </c>
      <c r="AX99" s="14" t="s">
        <v>76</v>
      </c>
      <c r="AY99" s="178" t="s">
        <v>138</v>
      </c>
    </row>
    <row r="100" spans="2:65" s="12" customFormat="1" ht="11.25">
      <c r="B100" s="153"/>
      <c r="D100" s="144" t="s">
        <v>171</v>
      </c>
      <c r="E100" s="154" t="s">
        <v>19</v>
      </c>
      <c r="F100" s="155" t="s">
        <v>383</v>
      </c>
      <c r="H100" s="156">
        <v>5.9</v>
      </c>
      <c r="I100" s="157"/>
      <c r="L100" s="153"/>
      <c r="M100" s="158"/>
      <c r="T100" s="159"/>
      <c r="AT100" s="154" t="s">
        <v>171</v>
      </c>
      <c r="AU100" s="154" t="s">
        <v>85</v>
      </c>
      <c r="AV100" s="12" t="s">
        <v>85</v>
      </c>
      <c r="AW100" s="12" t="s">
        <v>37</v>
      </c>
      <c r="AX100" s="12" t="s">
        <v>76</v>
      </c>
      <c r="AY100" s="154" t="s">
        <v>138</v>
      </c>
    </row>
    <row r="101" spans="2:65" s="13" customFormat="1" ht="11.25">
      <c r="B101" s="160"/>
      <c r="D101" s="144" t="s">
        <v>171</v>
      </c>
      <c r="E101" s="161" t="s">
        <v>19</v>
      </c>
      <c r="F101" s="162" t="s">
        <v>173</v>
      </c>
      <c r="H101" s="163">
        <v>5.9</v>
      </c>
      <c r="I101" s="164"/>
      <c r="L101" s="160"/>
      <c r="M101" s="165"/>
      <c r="T101" s="166"/>
      <c r="AT101" s="161" t="s">
        <v>171</v>
      </c>
      <c r="AU101" s="161" t="s">
        <v>85</v>
      </c>
      <c r="AV101" s="13" t="s">
        <v>146</v>
      </c>
      <c r="AW101" s="13" t="s">
        <v>37</v>
      </c>
      <c r="AX101" s="13" t="s">
        <v>83</v>
      </c>
      <c r="AY101" s="161" t="s">
        <v>138</v>
      </c>
    </row>
    <row r="102" spans="2:65" s="1" customFormat="1" ht="16.5" customHeight="1">
      <c r="B102" s="32"/>
      <c r="C102" s="167" t="s">
        <v>146</v>
      </c>
      <c r="D102" s="167" t="s">
        <v>174</v>
      </c>
      <c r="E102" s="168" t="s">
        <v>182</v>
      </c>
      <c r="F102" s="169" t="s">
        <v>183</v>
      </c>
      <c r="G102" s="170" t="s">
        <v>177</v>
      </c>
      <c r="H102" s="171">
        <v>86.4</v>
      </c>
      <c r="I102" s="172"/>
      <c r="J102" s="173">
        <f>ROUND(I102*H102,2)</f>
        <v>0</v>
      </c>
      <c r="K102" s="169" t="s">
        <v>145</v>
      </c>
      <c r="L102" s="174"/>
      <c r="M102" s="175" t="s">
        <v>19</v>
      </c>
      <c r="N102" s="176" t="s">
        <v>47</v>
      </c>
      <c r="P102" s="140">
        <f>O102*H102</f>
        <v>0</v>
      </c>
      <c r="Q102" s="140">
        <v>0</v>
      </c>
      <c r="R102" s="140">
        <f>Q102*H102</f>
        <v>0</v>
      </c>
      <c r="S102" s="140">
        <v>0</v>
      </c>
      <c r="T102" s="141">
        <f>S102*H102</f>
        <v>0</v>
      </c>
      <c r="AR102" s="142" t="s">
        <v>178</v>
      </c>
      <c r="AT102" s="142" t="s">
        <v>174</v>
      </c>
      <c r="AU102" s="142" t="s">
        <v>85</v>
      </c>
      <c r="AY102" s="17" t="s">
        <v>138</v>
      </c>
      <c r="BE102" s="143">
        <f>IF(N102="základní",J102,0)</f>
        <v>0</v>
      </c>
      <c r="BF102" s="143">
        <f>IF(N102="snížená",J102,0)</f>
        <v>0</v>
      </c>
      <c r="BG102" s="143">
        <f>IF(N102="zákl. přenesená",J102,0)</f>
        <v>0</v>
      </c>
      <c r="BH102" s="143">
        <f>IF(N102="sníž. přenesená",J102,0)</f>
        <v>0</v>
      </c>
      <c r="BI102" s="143">
        <f>IF(N102="nulová",J102,0)</f>
        <v>0</v>
      </c>
      <c r="BJ102" s="17" t="s">
        <v>83</v>
      </c>
      <c r="BK102" s="143">
        <f>ROUND(I102*H102,2)</f>
        <v>0</v>
      </c>
      <c r="BL102" s="17" t="s">
        <v>146</v>
      </c>
      <c r="BM102" s="142" t="s">
        <v>384</v>
      </c>
    </row>
    <row r="103" spans="2:65" s="14" customFormat="1" ht="11.25">
      <c r="B103" s="177"/>
      <c r="D103" s="144" t="s">
        <v>171</v>
      </c>
      <c r="E103" s="178" t="s">
        <v>19</v>
      </c>
      <c r="F103" s="179" t="s">
        <v>385</v>
      </c>
      <c r="H103" s="178" t="s">
        <v>19</v>
      </c>
      <c r="I103" s="180"/>
      <c r="L103" s="177"/>
      <c r="M103" s="181"/>
      <c r="T103" s="182"/>
      <c r="AT103" s="178" t="s">
        <v>171</v>
      </c>
      <c r="AU103" s="178" t="s">
        <v>85</v>
      </c>
      <c r="AV103" s="14" t="s">
        <v>83</v>
      </c>
      <c r="AW103" s="14" t="s">
        <v>37</v>
      </c>
      <c r="AX103" s="14" t="s">
        <v>76</v>
      </c>
      <c r="AY103" s="178" t="s">
        <v>138</v>
      </c>
    </row>
    <row r="104" spans="2:65" s="12" customFormat="1" ht="11.25">
      <c r="B104" s="153"/>
      <c r="D104" s="144" t="s">
        <v>171</v>
      </c>
      <c r="E104" s="154" t="s">
        <v>19</v>
      </c>
      <c r="F104" s="155" t="s">
        <v>386</v>
      </c>
      <c r="H104" s="156">
        <v>86.4</v>
      </c>
      <c r="I104" s="157"/>
      <c r="L104" s="153"/>
      <c r="M104" s="158"/>
      <c r="T104" s="159"/>
      <c r="AT104" s="154" t="s">
        <v>171</v>
      </c>
      <c r="AU104" s="154" t="s">
        <v>85</v>
      </c>
      <c r="AV104" s="12" t="s">
        <v>85</v>
      </c>
      <c r="AW104" s="12" t="s">
        <v>37</v>
      </c>
      <c r="AX104" s="12" t="s">
        <v>76</v>
      </c>
      <c r="AY104" s="154" t="s">
        <v>138</v>
      </c>
    </row>
    <row r="105" spans="2:65" s="13" customFormat="1" ht="11.25">
      <c r="B105" s="160"/>
      <c r="D105" s="144" t="s">
        <v>171</v>
      </c>
      <c r="E105" s="161" t="s">
        <v>19</v>
      </c>
      <c r="F105" s="162" t="s">
        <v>173</v>
      </c>
      <c r="H105" s="163">
        <v>86.4</v>
      </c>
      <c r="I105" s="164"/>
      <c r="L105" s="160"/>
      <c r="M105" s="165"/>
      <c r="T105" s="166"/>
      <c r="AT105" s="161" t="s">
        <v>171</v>
      </c>
      <c r="AU105" s="161" t="s">
        <v>85</v>
      </c>
      <c r="AV105" s="13" t="s">
        <v>146</v>
      </c>
      <c r="AW105" s="13" t="s">
        <v>37</v>
      </c>
      <c r="AX105" s="13" t="s">
        <v>83</v>
      </c>
      <c r="AY105" s="161" t="s">
        <v>138</v>
      </c>
    </row>
    <row r="106" spans="2:65" s="1" customFormat="1" ht="16.5" customHeight="1">
      <c r="B106" s="32"/>
      <c r="C106" s="167" t="s">
        <v>187</v>
      </c>
      <c r="D106" s="167" t="s">
        <v>174</v>
      </c>
      <c r="E106" s="168" t="s">
        <v>188</v>
      </c>
      <c r="F106" s="169" t="s">
        <v>189</v>
      </c>
      <c r="G106" s="170" t="s">
        <v>177</v>
      </c>
      <c r="H106" s="171">
        <v>44.25</v>
      </c>
      <c r="I106" s="172"/>
      <c r="J106" s="173">
        <f>ROUND(I106*H106,2)</f>
        <v>0</v>
      </c>
      <c r="K106" s="169" t="s">
        <v>145</v>
      </c>
      <c r="L106" s="174"/>
      <c r="M106" s="175" t="s">
        <v>19</v>
      </c>
      <c r="N106" s="176" t="s">
        <v>47</v>
      </c>
      <c r="P106" s="140">
        <f>O106*H106</f>
        <v>0</v>
      </c>
      <c r="Q106" s="140">
        <v>0</v>
      </c>
      <c r="R106" s="140">
        <f>Q106*H106</f>
        <v>0</v>
      </c>
      <c r="S106" s="140">
        <v>0</v>
      </c>
      <c r="T106" s="141">
        <f>S106*H106</f>
        <v>0</v>
      </c>
      <c r="AR106" s="142" t="s">
        <v>178</v>
      </c>
      <c r="AT106" s="142" t="s">
        <v>174</v>
      </c>
      <c r="AU106" s="142" t="s">
        <v>85</v>
      </c>
      <c r="AY106" s="17" t="s">
        <v>138</v>
      </c>
      <c r="BE106" s="143">
        <f>IF(N106="základní",J106,0)</f>
        <v>0</v>
      </c>
      <c r="BF106" s="143">
        <f>IF(N106="snížená",J106,0)</f>
        <v>0</v>
      </c>
      <c r="BG106" s="143">
        <f>IF(N106="zákl. přenesená",J106,0)</f>
        <v>0</v>
      </c>
      <c r="BH106" s="143">
        <f>IF(N106="sníž. přenesená",J106,0)</f>
        <v>0</v>
      </c>
      <c r="BI106" s="143">
        <f>IF(N106="nulová",J106,0)</f>
        <v>0</v>
      </c>
      <c r="BJ106" s="17" t="s">
        <v>83</v>
      </c>
      <c r="BK106" s="143">
        <f>ROUND(I106*H106,2)</f>
        <v>0</v>
      </c>
      <c r="BL106" s="17" t="s">
        <v>146</v>
      </c>
      <c r="BM106" s="142" t="s">
        <v>387</v>
      </c>
    </row>
    <row r="107" spans="2:65" s="14" customFormat="1" ht="11.25">
      <c r="B107" s="177"/>
      <c r="D107" s="144" t="s">
        <v>171</v>
      </c>
      <c r="E107" s="178" t="s">
        <v>19</v>
      </c>
      <c r="F107" s="179" t="s">
        <v>388</v>
      </c>
      <c r="H107" s="178" t="s">
        <v>19</v>
      </c>
      <c r="I107" s="180"/>
      <c r="L107" s="177"/>
      <c r="M107" s="181"/>
      <c r="T107" s="182"/>
      <c r="AT107" s="178" t="s">
        <v>171</v>
      </c>
      <c r="AU107" s="178" t="s">
        <v>85</v>
      </c>
      <c r="AV107" s="14" t="s">
        <v>83</v>
      </c>
      <c r="AW107" s="14" t="s">
        <v>37</v>
      </c>
      <c r="AX107" s="14" t="s">
        <v>76</v>
      </c>
      <c r="AY107" s="178" t="s">
        <v>138</v>
      </c>
    </row>
    <row r="108" spans="2:65" s="12" customFormat="1" ht="11.25">
      <c r="B108" s="153"/>
      <c r="D108" s="144" t="s">
        <v>171</v>
      </c>
      <c r="E108" s="154" t="s">
        <v>19</v>
      </c>
      <c r="F108" s="155" t="s">
        <v>389</v>
      </c>
      <c r="H108" s="156">
        <v>44.25</v>
      </c>
      <c r="I108" s="157"/>
      <c r="L108" s="153"/>
      <c r="M108" s="158"/>
      <c r="T108" s="159"/>
      <c r="AT108" s="154" t="s">
        <v>171</v>
      </c>
      <c r="AU108" s="154" t="s">
        <v>85</v>
      </c>
      <c r="AV108" s="12" t="s">
        <v>85</v>
      </c>
      <c r="AW108" s="12" t="s">
        <v>37</v>
      </c>
      <c r="AX108" s="12" t="s">
        <v>76</v>
      </c>
      <c r="AY108" s="154" t="s">
        <v>138</v>
      </c>
    </row>
    <row r="109" spans="2:65" s="13" customFormat="1" ht="11.25">
      <c r="B109" s="160"/>
      <c r="D109" s="144" t="s">
        <v>171</v>
      </c>
      <c r="E109" s="161" t="s">
        <v>19</v>
      </c>
      <c r="F109" s="162" t="s">
        <v>173</v>
      </c>
      <c r="H109" s="163">
        <v>44.25</v>
      </c>
      <c r="I109" s="164"/>
      <c r="L109" s="160"/>
      <c r="M109" s="165"/>
      <c r="T109" s="166"/>
      <c r="AT109" s="161" t="s">
        <v>171</v>
      </c>
      <c r="AU109" s="161" t="s">
        <v>85</v>
      </c>
      <c r="AV109" s="13" t="s">
        <v>146</v>
      </c>
      <c r="AW109" s="13" t="s">
        <v>37</v>
      </c>
      <c r="AX109" s="13" t="s">
        <v>83</v>
      </c>
      <c r="AY109" s="161" t="s">
        <v>138</v>
      </c>
    </row>
    <row r="110" spans="2:65" s="1" customFormat="1" ht="37.9" customHeight="1">
      <c r="B110" s="32"/>
      <c r="C110" s="131" t="s">
        <v>193</v>
      </c>
      <c r="D110" s="131" t="s">
        <v>141</v>
      </c>
      <c r="E110" s="132" t="s">
        <v>194</v>
      </c>
      <c r="F110" s="133" t="s">
        <v>195</v>
      </c>
      <c r="G110" s="134" t="s">
        <v>166</v>
      </c>
      <c r="H110" s="135">
        <v>864</v>
      </c>
      <c r="I110" s="136"/>
      <c r="J110" s="137">
        <f>ROUND(I110*H110,2)</f>
        <v>0</v>
      </c>
      <c r="K110" s="133" t="s">
        <v>167</v>
      </c>
      <c r="L110" s="32"/>
      <c r="M110" s="138" t="s">
        <v>19</v>
      </c>
      <c r="N110" s="139" t="s">
        <v>47</v>
      </c>
      <c r="P110" s="140">
        <f>O110*H110</f>
        <v>0</v>
      </c>
      <c r="Q110" s="140">
        <v>0</v>
      </c>
      <c r="R110" s="140">
        <f>Q110*H110</f>
        <v>0</v>
      </c>
      <c r="S110" s="140">
        <v>0</v>
      </c>
      <c r="T110" s="141">
        <f>S110*H110</f>
        <v>0</v>
      </c>
      <c r="AR110" s="142" t="s">
        <v>146</v>
      </c>
      <c r="AT110" s="142" t="s">
        <v>141</v>
      </c>
      <c r="AU110" s="142" t="s">
        <v>85</v>
      </c>
      <c r="AY110" s="17" t="s">
        <v>138</v>
      </c>
      <c r="BE110" s="143">
        <f>IF(N110="základní",J110,0)</f>
        <v>0</v>
      </c>
      <c r="BF110" s="143">
        <f>IF(N110="snížená",J110,0)</f>
        <v>0</v>
      </c>
      <c r="BG110" s="143">
        <f>IF(N110="zákl. přenesená",J110,0)</f>
        <v>0</v>
      </c>
      <c r="BH110" s="143">
        <f>IF(N110="sníž. přenesená",J110,0)</f>
        <v>0</v>
      </c>
      <c r="BI110" s="143">
        <f>IF(N110="nulová",J110,0)</f>
        <v>0</v>
      </c>
      <c r="BJ110" s="17" t="s">
        <v>83</v>
      </c>
      <c r="BK110" s="143">
        <f>ROUND(I110*H110,2)</f>
        <v>0</v>
      </c>
      <c r="BL110" s="17" t="s">
        <v>146</v>
      </c>
      <c r="BM110" s="142" t="s">
        <v>390</v>
      </c>
    </row>
    <row r="111" spans="2:65" s="1" customFormat="1" ht="11.25">
      <c r="B111" s="32"/>
      <c r="D111" s="151" t="s">
        <v>169</v>
      </c>
      <c r="F111" s="152" t="s">
        <v>197</v>
      </c>
      <c r="I111" s="146"/>
      <c r="L111" s="32"/>
      <c r="M111" s="147"/>
      <c r="T111" s="53"/>
      <c r="AT111" s="17" t="s">
        <v>169</v>
      </c>
      <c r="AU111" s="17" t="s">
        <v>85</v>
      </c>
    </row>
    <row r="112" spans="2:65" s="12" customFormat="1" ht="11.25">
      <c r="B112" s="153"/>
      <c r="D112" s="144" t="s">
        <v>171</v>
      </c>
      <c r="E112" s="154" t="s">
        <v>19</v>
      </c>
      <c r="F112" s="155" t="s">
        <v>380</v>
      </c>
      <c r="H112" s="156">
        <v>864</v>
      </c>
      <c r="I112" s="157"/>
      <c r="L112" s="153"/>
      <c r="M112" s="158"/>
      <c r="T112" s="159"/>
      <c r="AT112" s="154" t="s">
        <v>171</v>
      </c>
      <c r="AU112" s="154" t="s">
        <v>85</v>
      </c>
      <c r="AV112" s="12" t="s">
        <v>85</v>
      </c>
      <c r="AW112" s="12" t="s">
        <v>37</v>
      </c>
      <c r="AX112" s="12" t="s">
        <v>76</v>
      </c>
      <c r="AY112" s="154" t="s">
        <v>138</v>
      </c>
    </row>
    <row r="113" spans="2:65" s="13" customFormat="1" ht="11.25">
      <c r="B113" s="160"/>
      <c r="D113" s="144" t="s">
        <v>171</v>
      </c>
      <c r="E113" s="161" t="s">
        <v>19</v>
      </c>
      <c r="F113" s="162" t="s">
        <v>173</v>
      </c>
      <c r="H113" s="163">
        <v>864</v>
      </c>
      <c r="I113" s="164"/>
      <c r="L113" s="160"/>
      <c r="M113" s="165"/>
      <c r="T113" s="166"/>
      <c r="AT113" s="161" t="s">
        <v>171</v>
      </c>
      <c r="AU113" s="161" t="s">
        <v>85</v>
      </c>
      <c r="AV113" s="13" t="s">
        <v>146</v>
      </c>
      <c r="AW113" s="13" t="s">
        <v>37</v>
      </c>
      <c r="AX113" s="13" t="s">
        <v>83</v>
      </c>
      <c r="AY113" s="161" t="s">
        <v>138</v>
      </c>
    </row>
    <row r="114" spans="2:65" s="1" customFormat="1" ht="16.5" customHeight="1">
      <c r="B114" s="32"/>
      <c r="C114" s="167" t="s">
        <v>199</v>
      </c>
      <c r="D114" s="167" t="s">
        <v>174</v>
      </c>
      <c r="E114" s="168" t="s">
        <v>391</v>
      </c>
      <c r="F114" s="169" t="s">
        <v>392</v>
      </c>
      <c r="G114" s="170" t="s">
        <v>166</v>
      </c>
      <c r="H114" s="171">
        <v>531</v>
      </c>
      <c r="I114" s="172"/>
      <c r="J114" s="173">
        <f>ROUND(I114*H114,2)</f>
        <v>0</v>
      </c>
      <c r="K114" s="169" t="s">
        <v>145</v>
      </c>
      <c r="L114" s="174"/>
      <c r="M114" s="175" t="s">
        <v>19</v>
      </c>
      <c r="N114" s="176" t="s">
        <v>47</v>
      </c>
      <c r="P114" s="140">
        <f>O114*H114</f>
        <v>0</v>
      </c>
      <c r="Q114" s="140">
        <v>0</v>
      </c>
      <c r="R114" s="140">
        <f>Q114*H114</f>
        <v>0</v>
      </c>
      <c r="S114" s="140">
        <v>0</v>
      </c>
      <c r="T114" s="141">
        <f>S114*H114</f>
        <v>0</v>
      </c>
      <c r="AR114" s="142" t="s">
        <v>178</v>
      </c>
      <c r="AT114" s="142" t="s">
        <v>174</v>
      </c>
      <c r="AU114" s="142" t="s">
        <v>85</v>
      </c>
      <c r="AY114" s="17" t="s">
        <v>138</v>
      </c>
      <c r="BE114" s="143">
        <f>IF(N114="základní",J114,0)</f>
        <v>0</v>
      </c>
      <c r="BF114" s="143">
        <f>IF(N114="snížená",J114,0)</f>
        <v>0</v>
      </c>
      <c r="BG114" s="143">
        <f>IF(N114="zákl. přenesená",J114,0)</f>
        <v>0</v>
      </c>
      <c r="BH114" s="143">
        <f>IF(N114="sníž. přenesená",J114,0)</f>
        <v>0</v>
      </c>
      <c r="BI114" s="143">
        <f>IF(N114="nulová",J114,0)</f>
        <v>0</v>
      </c>
      <c r="BJ114" s="17" t="s">
        <v>83</v>
      </c>
      <c r="BK114" s="143">
        <f>ROUND(I114*H114,2)</f>
        <v>0</v>
      </c>
      <c r="BL114" s="17" t="s">
        <v>146</v>
      </c>
      <c r="BM114" s="142" t="s">
        <v>393</v>
      </c>
    </row>
    <row r="115" spans="2:65" s="1" customFormat="1" ht="16.5" customHeight="1">
      <c r="B115" s="32"/>
      <c r="C115" s="167" t="s">
        <v>178</v>
      </c>
      <c r="D115" s="167" t="s">
        <v>174</v>
      </c>
      <c r="E115" s="168" t="s">
        <v>394</v>
      </c>
      <c r="F115" s="169" t="s">
        <v>395</v>
      </c>
      <c r="G115" s="170" t="s">
        <v>166</v>
      </c>
      <c r="H115" s="171">
        <v>333</v>
      </c>
      <c r="I115" s="172"/>
      <c r="J115" s="173">
        <f>ROUND(I115*H115,2)</f>
        <v>0</v>
      </c>
      <c r="K115" s="169" t="s">
        <v>145</v>
      </c>
      <c r="L115" s="174"/>
      <c r="M115" s="175" t="s">
        <v>19</v>
      </c>
      <c r="N115" s="176" t="s">
        <v>47</v>
      </c>
      <c r="P115" s="140">
        <f>O115*H115</f>
        <v>0</v>
      </c>
      <c r="Q115" s="140">
        <v>0</v>
      </c>
      <c r="R115" s="140">
        <f>Q115*H115</f>
        <v>0</v>
      </c>
      <c r="S115" s="140">
        <v>0</v>
      </c>
      <c r="T115" s="141">
        <f>S115*H115</f>
        <v>0</v>
      </c>
      <c r="AR115" s="142" t="s">
        <v>178</v>
      </c>
      <c r="AT115" s="142" t="s">
        <v>174</v>
      </c>
      <c r="AU115" s="142" t="s">
        <v>85</v>
      </c>
      <c r="AY115" s="17" t="s">
        <v>138</v>
      </c>
      <c r="BE115" s="143">
        <f>IF(N115="základní",J115,0)</f>
        <v>0</v>
      </c>
      <c r="BF115" s="143">
        <f>IF(N115="snížená",J115,0)</f>
        <v>0</v>
      </c>
      <c r="BG115" s="143">
        <f>IF(N115="zákl. přenesená",J115,0)</f>
        <v>0</v>
      </c>
      <c r="BH115" s="143">
        <f>IF(N115="sníž. přenesená",J115,0)</f>
        <v>0</v>
      </c>
      <c r="BI115" s="143">
        <f>IF(N115="nulová",J115,0)</f>
        <v>0</v>
      </c>
      <c r="BJ115" s="17" t="s">
        <v>83</v>
      </c>
      <c r="BK115" s="143">
        <f>ROUND(I115*H115,2)</f>
        <v>0</v>
      </c>
      <c r="BL115" s="17" t="s">
        <v>146</v>
      </c>
      <c r="BM115" s="142" t="s">
        <v>396</v>
      </c>
    </row>
    <row r="116" spans="2:65" s="1" customFormat="1" ht="24.2" customHeight="1">
      <c r="B116" s="32"/>
      <c r="C116" s="131" t="s">
        <v>206</v>
      </c>
      <c r="D116" s="131" t="s">
        <v>141</v>
      </c>
      <c r="E116" s="132" t="s">
        <v>319</v>
      </c>
      <c r="F116" s="133" t="s">
        <v>320</v>
      </c>
      <c r="G116" s="134" t="s">
        <v>166</v>
      </c>
      <c r="H116" s="135">
        <v>864</v>
      </c>
      <c r="I116" s="136"/>
      <c r="J116" s="137">
        <f>ROUND(I116*H116,2)</f>
        <v>0</v>
      </c>
      <c r="K116" s="133" t="s">
        <v>167</v>
      </c>
      <c r="L116" s="32"/>
      <c r="M116" s="138" t="s">
        <v>19</v>
      </c>
      <c r="N116" s="139" t="s">
        <v>47</v>
      </c>
      <c r="P116" s="140">
        <f>O116*H116</f>
        <v>0</v>
      </c>
      <c r="Q116" s="140">
        <v>0</v>
      </c>
      <c r="R116" s="140">
        <f>Q116*H116</f>
        <v>0</v>
      </c>
      <c r="S116" s="140">
        <v>0</v>
      </c>
      <c r="T116" s="141">
        <f>S116*H116</f>
        <v>0</v>
      </c>
      <c r="AR116" s="142" t="s">
        <v>146</v>
      </c>
      <c r="AT116" s="142" t="s">
        <v>141</v>
      </c>
      <c r="AU116" s="142" t="s">
        <v>85</v>
      </c>
      <c r="AY116" s="17" t="s">
        <v>138</v>
      </c>
      <c r="BE116" s="143">
        <f>IF(N116="základní",J116,0)</f>
        <v>0</v>
      </c>
      <c r="BF116" s="143">
        <f>IF(N116="snížená",J116,0)</f>
        <v>0</v>
      </c>
      <c r="BG116" s="143">
        <f>IF(N116="zákl. přenesená",J116,0)</f>
        <v>0</v>
      </c>
      <c r="BH116" s="143">
        <f>IF(N116="sníž. přenesená",J116,0)</f>
        <v>0</v>
      </c>
      <c r="BI116" s="143">
        <f>IF(N116="nulová",J116,0)</f>
        <v>0</v>
      </c>
      <c r="BJ116" s="17" t="s">
        <v>83</v>
      </c>
      <c r="BK116" s="143">
        <f>ROUND(I116*H116,2)</f>
        <v>0</v>
      </c>
      <c r="BL116" s="17" t="s">
        <v>146</v>
      </c>
      <c r="BM116" s="142" t="s">
        <v>397</v>
      </c>
    </row>
    <row r="117" spans="2:65" s="1" customFormat="1" ht="11.25">
      <c r="B117" s="32"/>
      <c r="D117" s="151" t="s">
        <v>169</v>
      </c>
      <c r="F117" s="152" t="s">
        <v>322</v>
      </c>
      <c r="I117" s="146"/>
      <c r="L117" s="32"/>
      <c r="M117" s="147"/>
      <c r="T117" s="53"/>
      <c r="AT117" s="17" t="s">
        <v>169</v>
      </c>
      <c r="AU117" s="17" t="s">
        <v>85</v>
      </c>
    </row>
    <row r="118" spans="2:65" s="14" customFormat="1" ht="11.25">
      <c r="B118" s="177"/>
      <c r="D118" s="144" t="s">
        <v>171</v>
      </c>
      <c r="E118" s="178" t="s">
        <v>19</v>
      </c>
      <c r="F118" s="179" t="s">
        <v>398</v>
      </c>
      <c r="H118" s="178" t="s">
        <v>19</v>
      </c>
      <c r="I118" s="180"/>
      <c r="L118" s="177"/>
      <c r="M118" s="181"/>
      <c r="T118" s="182"/>
      <c r="AT118" s="178" t="s">
        <v>171</v>
      </c>
      <c r="AU118" s="178" t="s">
        <v>85</v>
      </c>
      <c r="AV118" s="14" t="s">
        <v>83</v>
      </c>
      <c r="AW118" s="14" t="s">
        <v>37</v>
      </c>
      <c r="AX118" s="14" t="s">
        <v>76</v>
      </c>
      <c r="AY118" s="178" t="s">
        <v>138</v>
      </c>
    </row>
    <row r="119" spans="2:65" s="12" customFormat="1" ht="11.25">
      <c r="B119" s="153"/>
      <c r="D119" s="144" t="s">
        <v>171</v>
      </c>
      <c r="E119" s="154" t="s">
        <v>19</v>
      </c>
      <c r="F119" s="155" t="s">
        <v>399</v>
      </c>
      <c r="H119" s="156">
        <v>864</v>
      </c>
      <c r="I119" s="157"/>
      <c r="L119" s="153"/>
      <c r="M119" s="158"/>
      <c r="T119" s="159"/>
      <c r="AT119" s="154" t="s">
        <v>171</v>
      </c>
      <c r="AU119" s="154" t="s">
        <v>85</v>
      </c>
      <c r="AV119" s="12" t="s">
        <v>85</v>
      </c>
      <c r="AW119" s="12" t="s">
        <v>37</v>
      </c>
      <c r="AX119" s="12" t="s">
        <v>76</v>
      </c>
      <c r="AY119" s="154" t="s">
        <v>138</v>
      </c>
    </row>
    <row r="120" spans="2:65" s="13" customFormat="1" ht="11.25">
      <c r="B120" s="160"/>
      <c r="D120" s="144" t="s">
        <v>171</v>
      </c>
      <c r="E120" s="161" t="s">
        <v>19</v>
      </c>
      <c r="F120" s="162" t="s">
        <v>173</v>
      </c>
      <c r="H120" s="163">
        <v>864</v>
      </c>
      <c r="I120" s="164"/>
      <c r="L120" s="160"/>
      <c r="M120" s="165"/>
      <c r="T120" s="166"/>
      <c r="AT120" s="161" t="s">
        <v>171</v>
      </c>
      <c r="AU120" s="161" t="s">
        <v>85</v>
      </c>
      <c r="AV120" s="13" t="s">
        <v>146</v>
      </c>
      <c r="AW120" s="13" t="s">
        <v>37</v>
      </c>
      <c r="AX120" s="13" t="s">
        <v>83</v>
      </c>
      <c r="AY120" s="161" t="s">
        <v>138</v>
      </c>
    </row>
    <row r="121" spans="2:65" s="1" customFormat="1" ht="24.2" customHeight="1">
      <c r="B121" s="32"/>
      <c r="C121" s="167" t="s">
        <v>210</v>
      </c>
      <c r="D121" s="167" t="s">
        <v>174</v>
      </c>
      <c r="E121" s="168" t="s">
        <v>325</v>
      </c>
      <c r="F121" s="169" t="s">
        <v>326</v>
      </c>
      <c r="G121" s="170" t="s">
        <v>166</v>
      </c>
      <c r="H121" s="171">
        <v>2592</v>
      </c>
      <c r="I121" s="172"/>
      <c r="J121" s="173">
        <f>ROUND(I121*H121,2)</f>
        <v>0</v>
      </c>
      <c r="K121" s="169" t="s">
        <v>145</v>
      </c>
      <c r="L121" s="174"/>
      <c r="M121" s="175" t="s">
        <v>19</v>
      </c>
      <c r="N121" s="176" t="s">
        <v>47</v>
      </c>
      <c r="P121" s="140">
        <f>O121*H121</f>
        <v>0</v>
      </c>
      <c r="Q121" s="140">
        <v>0</v>
      </c>
      <c r="R121" s="140">
        <f>Q121*H121</f>
        <v>0</v>
      </c>
      <c r="S121" s="140">
        <v>0</v>
      </c>
      <c r="T121" s="141">
        <f>S121*H121</f>
        <v>0</v>
      </c>
      <c r="AR121" s="142" t="s">
        <v>178</v>
      </c>
      <c r="AT121" s="142" t="s">
        <v>174</v>
      </c>
      <c r="AU121" s="142" t="s">
        <v>85</v>
      </c>
      <c r="AY121" s="17" t="s">
        <v>138</v>
      </c>
      <c r="BE121" s="143">
        <f>IF(N121="základní",J121,0)</f>
        <v>0</v>
      </c>
      <c r="BF121" s="143">
        <f>IF(N121="snížená",J121,0)</f>
        <v>0</v>
      </c>
      <c r="BG121" s="143">
        <f>IF(N121="zákl. přenesená",J121,0)</f>
        <v>0</v>
      </c>
      <c r="BH121" s="143">
        <f>IF(N121="sníž. přenesená",J121,0)</f>
        <v>0</v>
      </c>
      <c r="BI121" s="143">
        <f>IF(N121="nulová",J121,0)</f>
        <v>0</v>
      </c>
      <c r="BJ121" s="17" t="s">
        <v>83</v>
      </c>
      <c r="BK121" s="143">
        <f>ROUND(I121*H121,2)</f>
        <v>0</v>
      </c>
      <c r="BL121" s="17" t="s">
        <v>146</v>
      </c>
      <c r="BM121" s="142" t="s">
        <v>400</v>
      </c>
    </row>
    <row r="122" spans="2:65" s="14" customFormat="1" ht="11.25">
      <c r="B122" s="177"/>
      <c r="D122" s="144" t="s">
        <v>171</v>
      </c>
      <c r="E122" s="178" t="s">
        <v>19</v>
      </c>
      <c r="F122" s="179" t="s">
        <v>401</v>
      </c>
      <c r="H122" s="178" t="s">
        <v>19</v>
      </c>
      <c r="I122" s="180"/>
      <c r="L122" s="177"/>
      <c r="M122" s="181"/>
      <c r="T122" s="182"/>
      <c r="AT122" s="178" t="s">
        <v>171</v>
      </c>
      <c r="AU122" s="178" t="s">
        <v>85</v>
      </c>
      <c r="AV122" s="14" t="s">
        <v>83</v>
      </c>
      <c r="AW122" s="14" t="s">
        <v>37</v>
      </c>
      <c r="AX122" s="14" t="s">
        <v>76</v>
      </c>
      <c r="AY122" s="178" t="s">
        <v>138</v>
      </c>
    </row>
    <row r="123" spans="2:65" s="12" customFormat="1" ht="11.25">
      <c r="B123" s="153"/>
      <c r="D123" s="144" t="s">
        <v>171</v>
      </c>
      <c r="E123" s="154" t="s">
        <v>19</v>
      </c>
      <c r="F123" s="155" t="s">
        <v>402</v>
      </c>
      <c r="H123" s="156">
        <v>2592</v>
      </c>
      <c r="I123" s="157"/>
      <c r="L123" s="153"/>
      <c r="M123" s="158"/>
      <c r="T123" s="159"/>
      <c r="AT123" s="154" t="s">
        <v>171</v>
      </c>
      <c r="AU123" s="154" t="s">
        <v>85</v>
      </c>
      <c r="AV123" s="12" t="s">
        <v>85</v>
      </c>
      <c r="AW123" s="12" t="s">
        <v>37</v>
      </c>
      <c r="AX123" s="12" t="s">
        <v>76</v>
      </c>
      <c r="AY123" s="154" t="s">
        <v>138</v>
      </c>
    </row>
    <row r="124" spans="2:65" s="13" customFormat="1" ht="11.25">
      <c r="B124" s="160"/>
      <c r="D124" s="144" t="s">
        <v>171</v>
      </c>
      <c r="E124" s="161" t="s">
        <v>19</v>
      </c>
      <c r="F124" s="162" t="s">
        <v>173</v>
      </c>
      <c r="H124" s="163">
        <v>2592</v>
      </c>
      <c r="I124" s="164"/>
      <c r="L124" s="160"/>
      <c r="M124" s="165"/>
      <c r="T124" s="166"/>
      <c r="AT124" s="161" t="s">
        <v>171</v>
      </c>
      <c r="AU124" s="161" t="s">
        <v>85</v>
      </c>
      <c r="AV124" s="13" t="s">
        <v>146</v>
      </c>
      <c r="AW124" s="13" t="s">
        <v>37</v>
      </c>
      <c r="AX124" s="13" t="s">
        <v>83</v>
      </c>
      <c r="AY124" s="161" t="s">
        <v>138</v>
      </c>
    </row>
    <row r="125" spans="2:65" s="1" customFormat="1" ht="24.2" customHeight="1">
      <c r="B125" s="32"/>
      <c r="C125" s="131" t="s">
        <v>139</v>
      </c>
      <c r="D125" s="131" t="s">
        <v>141</v>
      </c>
      <c r="E125" s="132" t="s">
        <v>331</v>
      </c>
      <c r="F125" s="133" t="s">
        <v>332</v>
      </c>
      <c r="G125" s="134" t="s">
        <v>144</v>
      </c>
      <c r="H125" s="135">
        <v>295</v>
      </c>
      <c r="I125" s="136"/>
      <c r="J125" s="137">
        <f>ROUND(I125*H125,2)</f>
        <v>0</v>
      </c>
      <c r="K125" s="133" t="s">
        <v>167</v>
      </c>
      <c r="L125" s="32"/>
      <c r="M125" s="138" t="s">
        <v>19</v>
      </c>
      <c r="N125" s="139" t="s">
        <v>47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146</v>
      </c>
      <c r="AT125" s="142" t="s">
        <v>141</v>
      </c>
      <c r="AU125" s="142" t="s">
        <v>85</v>
      </c>
      <c r="AY125" s="17" t="s">
        <v>138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7" t="s">
        <v>83</v>
      </c>
      <c r="BK125" s="143">
        <f>ROUND(I125*H125,2)</f>
        <v>0</v>
      </c>
      <c r="BL125" s="17" t="s">
        <v>146</v>
      </c>
      <c r="BM125" s="142" t="s">
        <v>403</v>
      </c>
    </row>
    <row r="126" spans="2:65" s="1" customFormat="1" ht="11.25">
      <c r="B126" s="32"/>
      <c r="D126" s="151" t="s">
        <v>169</v>
      </c>
      <c r="F126" s="152" t="s">
        <v>334</v>
      </c>
      <c r="I126" s="146"/>
      <c r="L126" s="32"/>
      <c r="M126" s="147"/>
      <c r="T126" s="53"/>
      <c r="AT126" s="17" t="s">
        <v>169</v>
      </c>
      <c r="AU126" s="17" t="s">
        <v>85</v>
      </c>
    </row>
    <row r="127" spans="2:65" s="12" customFormat="1" ht="11.25">
      <c r="B127" s="153"/>
      <c r="D127" s="144" t="s">
        <v>171</v>
      </c>
      <c r="E127" s="154" t="s">
        <v>19</v>
      </c>
      <c r="F127" s="155" t="s">
        <v>404</v>
      </c>
      <c r="H127" s="156">
        <v>295</v>
      </c>
      <c r="I127" s="157"/>
      <c r="L127" s="153"/>
      <c r="M127" s="158"/>
      <c r="T127" s="159"/>
      <c r="AT127" s="154" t="s">
        <v>171</v>
      </c>
      <c r="AU127" s="154" t="s">
        <v>85</v>
      </c>
      <c r="AV127" s="12" t="s">
        <v>85</v>
      </c>
      <c r="AW127" s="12" t="s">
        <v>37</v>
      </c>
      <c r="AX127" s="12" t="s">
        <v>76</v>
      </c>
      <c r="AY127" s="154" t="s">
        <v>138</v>
      </c>
    </row>
    <row r="128" spans="2:65" s="13" customFormat="1" ht="11.25">
      <c r="B128" s="160"/>
      <c r="D128" s="144" t="s">
        <v>171</v>
      </c>
      <c r="E128" s="161" t="s">
        <v>19</v>
      </c>
      <c r="F128" s="162" t="s">
        <v>173</v>
      </c>
      <c r="H128" s="163">
        <v>295</v>
      </c>
      <c r="I128" s="164"/>
      <c r="L128" s="160"/>
      <c r="M128" s="165"/>
      <c r="T128" s="166"/>
      <c r="AT128" s="161" t="s">
        <v>171</v>
      </c>
      <c r="AU128" s="161" t="s">
        <v>85</v>
      </c>
      <c r="AV128" s="13" t="s">
        <v>146</v>
      </c>
      <c r="AW128" s="13" t="s">
        <v>37</v>
      </c>
      <c r="AX128" s="13" t="s">
        <v>83</v>
      </c>
      <c r="AY128" s="161" t="s">
        <v>138</v>
      </c>
    </row>
    <row r="129" spans="2:65" s="1" customFormat="1" ht="16.5" customHeight="1">
      <c r="B129" s="32"/>
      <c r="C129" s="167" t="s">
        <v>8</v>
      </c>
      <c r="D129" s="167" t="s">
        <v>174</v>
      </c>
      <c r="E129" s="168" t="s">
        <v>337</v>
      </c>
      <c r="F129" s="169" t="s">
        <v>338</v>
      </c>
      <c r="G129" s="170" t="s">
        <v>177</v>
      </c>
      <c r="H129" s="171">
        <v>14.75</v>
      </c>
      <c r="I129" s="172"/>
      <c r="J129" s="173">
        <f>ROUND(I129*H129,2)</f>
        <v>0</v>
      </c>
      <c r="K129" s="169" t="s">
        <v>145</v>
      </c>
      <c r="L129" s="174"/>
      <c r="M129" s="175" t="s">
        <v>19</v>
      </c>
      <c r="N129" s="176" t="s">
        <v>47</v>
      </c>
      <c r="P129" s="140">
        <f>O129*H129</f>
        <v>0</v>
      </c>
      <c r="Q129" s="140">
        <v>0.2</v>
      </c>
      <c r="R129" s="140">
        <f>Q129*H129</f>
        <v>2.95</v>
      </c>
      <c r="S129" s="140">
        <v>0</v>
      </c>
      <c r="T129" s="141">
        <f>S129*H129</f>
        <v>0</v>
      </c>
      <c r="AR129" s="142" t="s">
        <v>178</v>
      </c>
      <c r="AT129" s="142" t="s">
        <v>174</v>
      </c>
      <c r="AU129" s="142" t="s">
        <v>85</v>
      </c>
      <c r="AY129" s="17" t="s">
        <v>138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7" t="s">
        <v>83</v>
      </c>
      <c r="BK129" s="143">
        <f>ROUND(I129*H129,2)</f>
        <v>0</v>
      </c>
      <c r="BL129" s="17" t="s">
        <v>146</v>
      </c>
      <c r="BM129" s="142" t="s">
        <v>405</v>
      </c>
    </row>
    <row r="130" spans="2:65" s="14" customFormat="1" ht="11.25">
      <c r="B130" s="177"/>
      <c r="D130" s="144" t="s">
        <v>171</v>
      </c>
      <c r="E130" s="178" t="s">
        <v>19</v>
      </c>
      <c r="F130" s="179" t="s">
        <v>406</v>
      </c>
      <c r="H130" s="178" t="s">
        <v>19</v>
      </c>
      <c r="I130" s="180"/>
      <c r="L130" s="177"/>
      <c r="M130" s="181"/>
      <c r="T130" s="182"/>
      <c r="AT130" s="178" t="s">
        <v>171</v>
      </c>
      <c r="AU130" s="178" t="s">
        <v>85</v>
      </c>
      <c r="AV130" s="14" t="s">
        <v>83</v>
      </c>
      <c r="AW130" s="14" t="s">
        <v>37</v>
      </c>
      <c r="AX130" s="14" t="s">
        <v>76</v>
      </c>
      <c r="AY130" s="178" t="s">
        <v>138</v>
      </c>
    </row>
    <row r="131" spans="2:65" s="12" customFormat="1" ht="11.25">
      <c r="B131" s="153"/>
      <c r="D131" s="144" t="s">
        <v>171</v>
      </c>
      <c r="E131" s="154" t="s">
        <v>19</v>
      </c>
      <c r="F131" s="155" t="s">
        <v>407</v>
      </c>
      <c r="H131" s="156">
        <v>14.75</v>
      </c>
      <c r="I131" s="157"/>
      <c r="L131" s="153"/>
      <c r="M131" s="158"/>
      <c r="T131" s="159"/>
      <c r="AT131" s="154" t="s">
        <v>171</v>
      </c>
      <c r="AU131" s="154" t="s">
        <v>85</v>
      </c>
      <c r="AV131" s="12" t="s">
        <v>85</v>
      </c>
      <c r="AW131" s="12" t="s">
        <v>37</v>
      </c>
      <c r="AX131" s="12" t="s">
        <v>76</v>
      </c>
      <c r="AY131" s="154" t="s">
        <v>138</v>
      </c>
    </row>
    <row r="132" spans="2:65" s="13" customFormat="1" ht="11.25">
      <c r="B132" s="160"/>
      <c r="D132" s="144" t="s">
        <v>171</v>
      </c>
      <c r="E132" s="161" t="s">
        <v>19</v>
      </c>
      <c r="F132" s="162" t="s">
        <v>173</v>
      </c>
      <c r="H132" s="163">
        <v>14.75</v>
      </c>
      <c r="I132" s="164"/>
      <c r="L132" s="160"/>
      <c r="M132" s="165"/>
      <c r="T132" s="166"/>
      <c r="AT132" s="161" t="s">
        <v>171</v>
      </c>
      <c r="AU132" s="161" t="s">
        <v>85</v>
      </c>
      <c r="AV132" s="13" t="s">
        <v>146</v>
      </c>
      <c r="AW132" s="13" t="s">
        <v>37</v>
      </c>
      <c r="AX132" s="13" t="s">
        <v>83</v>
      </c>
      <c r="AY132" s="161" t="s">
        <v>138</v>
      </c>
    </row>
    <row r="133" spans="2:65" s="1" customFormat="1" ht="21.75" customHeight="1">
      <c r="B133" s="32"/>
      <c r="C133" s="131" t="s">
        <v>220</v>
      </c>
      <c r="D133" s="131" t="s">
        <v>141</v>
      </c>
      <c r="E133" s="132" t="s">
        <v>343</v>
      </c>
      <c r="F133" s="133" t="s">
        <v>344</v>
      </c>
      <c r="G133" s="134" t="s">
        <v>177</v>
      </c>
      <c r="H133" s="135">
        <v>8.64</v>
      </c>
      <c r="I133" s="136"/>
      <c r="J133" s="137">
        <f>ROUND(I133*H133,2)</f>
        <v>0</v>
      </c>
      <c r="K133" s="133" t="s">
        <v>167</v>
      </c>
      <c r="L133" s="32"/>
      <c r="M133" s="138" t="s">
        <v>19</v>
      </c>
      <c r="N133" s="139" t="s">
        <v>47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146</v>
      </c>
      <c r="AT133" s="142" t="s">
        <v>141</v>
      </c>
      <c r="AU133" s="142" t="s">
        <v>85</v>
      </c>
      <c r="AY133" s="17" t="s">
        <v>138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7" t="s">
        <v>83</v>
      </c>
      <c r="BK133" s="143">
        <f>ROUND(I133*H133,2)</f>
        <v>0</v>
      </c>
      <c r="BL133" s="17" t="s">
        <v>146</v>
      </c>
      <c r="BM133" s="142" t="s">
        <v>408</v>
      </c>
    </row>
    <row r="134" spans="2:65" s="1" customFormat="1" ht="11.25">
      <c r="B134" s="32"/>
      <c r="D134" s="151" t="s">
        <v>169</v>
      </c>
      <c r="F134" s="152" t="s">
        <v>346</v>
      </c>
      <c r="I134" s="146"/>
      <c r="L134" s="32"/>
      <c r="M134" s="147"/>
      <c r="T134" s="53"/>
      <c r="AT134" s="17" t="s">
        <v>169</v>
      </c>
      <c r="AU134" s="17" t="s">
        <v>85</v>
      </c>
    </row>
    <row r="135" spans="2:65" s="14" customFormat="1" ht="11.25">
      <c r="B135" s="177"/>
      <c r="D135" s="144" t="s">
        <v>171</v>
      </c>
      <c r="E135" s="178" t="s">
        <v>19</v>
      </c>
      <c r="F135" s="179" t="s">
        <v>409</v>
      </c>
      <c r="H135" s="178" t="s">
        <v>19</v>
      </c>
      <c r="I135" s="180"/>
      <c r="L135" s="177"/>
      <c r="M135" s="181"/>
      <c r="T135" s="182"/>
      <c r="AT135" s="178" t="s">
        <v>171</v>
      </c>
      <c r="AU135" s="178" t="s">
        <v>85</v>
      </c>
      <c r="AV135" s="14" t="s">
        <v>83</v>
      </c>
      <c r="AW135" s="14" t="s">
        <v>37</v>
      </c>
      <c r="AX135" s="14" t="s">
        <v>76</v>
      </c>
      <c r="AY135" s="178" t="s">
        <v>138</v>
      </c>
    </row>
    <row r="136" spans="2:65" s="12" customFormat="1" ht="11.25">
      <c r="B136" s="153"/>
      <c r="D136" s="144" t="s">
        <v>171</v>
      </c>
      <c r="E136" s="154" t="s">
        <v>19</v>
      </c>
      <c r="F136" s="155" t="s">
        <v>410</v>
      </c>
      <c r="H136" s="156">
        <v>8.64</v>
      </c>
      <c r="I136" s="157"/>
      <c r="L136" s="153"/>
      <c r="M136" s="158"/>
      <c r="T136" s="159"/>
      <c r="AT136" s="154" t="s">
        <v>171</v>
      </c>
      <c r="AU136" s="154" t="s">
        <v>85</v>
      </c>
      <c r="AV136" s="12" t="s">
        <v>85</v>
      </c>
      <c r="AW136" s="12" t="s">
        <v>37</v>
      </c>
      <c r="AX136" s="12" t="s">
        <v>76</v>
      </c>
      <c r="AY136" s="154" t="s">
        <v>138</v>
      </c>
    </row>
    <row r="137" spans="2:65" s="13" customFormat="1" ht="11.25">
      <c r="B137" s="160"/>
      <c r="D137" s="144" t="s">
        <v>171</v>
      </c>
      <c r="E137" s="161" t="s">
        <v>19</v>
      </c>
      <c r="F137" s="162" t="s">
        <v>173</v>
      </c>
      <c r="H137" s="163">
        <v>8.64</v>
      </c>
      <c r="I137" s="164"/>
      <c r="L137" s="160"/>
      <c r="M137" s="165"/>
      <c r="T137" s="166"/>
      <c r="AT137" s="161" t="s">
        <v>171</v>
      </c>
      <c r="AU137" s="161" t="s">
        <v>85</v>
      </c>
      <c r="AV137" s="13" t="s">
        <v>146</v>
      </c>
      <c r="AW137" s="13" t="s">
        <v>37</v>
      </c>
      <c r="AX137" s="13" t="s">
        <v>83</v>
      </c>
      <c r="AY137" s="161" t="s">
        <v>138</v>
      </c>
    </row>
    <row r="138" spans="2:65" s="1" customFormat="1" ht="24.2" customHeight="1">
      <c r="B138" s="32"/>
      <c r="C138" s="131" t="s">
        <v>224</v>
      </c>
      <c r="D138" s="131" t="s">
        <v>141</v>
      </c>
      <c r="E138" s="132" t="s">
        <v>411</v>
      </c>
      <c r="F138" s="133" t="s">
        <v>412</v>
      </c>
      <c r="G138" s="134" t="s">
        <v>279</v>
      </c>
      <c r="H138" s="135">
        <v>80.599999999999994</v>
      </c>
      <c r="I138" s="136"/>
      <c r="J138" s="137">
        <f>ROUND(I138*H138,2)</f>
        <v>0</v>
      </c>
      <c r="K138" s="133" t="s">
        <v>145</v>
      </c>
      <c r="L138" s="32"/>
      <c r="M138" s="138" t="s">
        <v>19</v>
      </c>
      <c r="N138" s="139" t="s">
        <v>47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1">
        <f>S138*H138</f>
        <v>0</v>
      </c>
      <c r="AR138" s="142" t="s">
        <v>146</v>
      </c>
      <c r="AT138" s="142" t="s">
        <v>141</v>
      </c>
      <c r="AU138" s="142" t="s">
        <v>85</v>
      </c>
      <c r="AY138" s="17" t="s">
        <v>138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7" t="s">
        <v>83</v>
      </c>
      <c r="BK138" s="143">
        <f>ROUND(I138*H138,2)</f>
        <v>0</v>
      </c>
      <c r="BL138" s="17" t="s">
        <v>146</v>
      </c>
      <c r="BM138" s="142" t="s">
        <v>413</v>
      </c>
    </row>
    <row r="139" spans="2:65" s="1" customFormat="1" ht="19.5">
      <c r="B139" s="32"/>
      <c r="D139" s="144" t="s">
        <v>148</v>
      </c>
      <c r="F139" s="145" t="s">
        <v>414</v>
      </c>
      <c r="I139" s="146"/>
      <c r="L139" s="32"/>
      <c r="M139" s="147"/>
      <c r="T139" s="53"/>
      <c r="AT139" s="17" t="s">
        <v>148</v>
      </c>
      <c r="AU139" s="17" t="s">
        <v>85</v>
      </c>
    </row>
    <row r="140" spans="2:65" s="12" customFormat="1" ht="11.25">
      <c r="B140" s="153"/>
      <c r="D140" s="144" t="s">
        <v>171</v>
      </c>
      <c r="E140" s="154" t="s">
        <v>19</v>
      </c>
      <c r="F140" s="155" t="s">
        <v>415</v>
      </c>
      <c r="H140" s="156">
        <v>80.599999999999994</v>
      </c>
      <c r="I140" s="157"/>
      <c r="L140" s="153"/>
      <c r="M140" s="158"/>
      <c r="T140" s="159"/>
      <c r="AT140" s="154" t="s">
        <v>171</v>
      </c>
      <c r="AU140" s="154" t="s">
        <v>85</v>
      </c>
      <c r="AV140" s="12" t="s">
        <v>85</v>
      </c>
      <c r="AW140" s="12" t="s">
        <v>37</v>
      </c>
      <c r="AX140" s="12" t="s">
        <v>76</v>
      </c>
      <c r="AY140" s="154" t="s">
        <v>138</v>
      </c>
    </row>
    <row r="141" spans="2:65" s="13" customFormat="1" ht="11.25">
      <c r="B141" s="160"/>
      <c r="D141" s="144" t="s">
        <v>171</v>
      </c>
      <c r="E141" s="161" t="s">
        <v>19</v>
      </c>
      <c r="F141" s="162" t="s">
        <v>173</v>
      </c>
      <c r="H141" s="163">
        <v>80.599999999999994</v>
      </c>
      <c r="I141" s="164"/>
      <c r="L141" s="160"/>
      <c r="M141" s="165"/>
      <c r="T141" s="166"/>
      <c r="AT141" s="161" t="s">
        <v>171</v>
      </c>
      <c r="AU141" s="161" t="s">
        <v>85</v>
      </c>
      <c r="AV141" s="13" t="s">
        <v>146</v>
      </c>
      <c r="AW141" s="13" t="s">
        <v>37</v>
      </c>
      <c r="AX141" s="13" t="s">
        <v>83</v>
      </c>
      <c r="AY141" s="161" t="s">
        <v>138</v>
      </c>
    </row>
    <row r="142" spans="2:65" s="1" customFormat="1" ht="24.2" customHeight="1">
      <c r="B142" s="32"/>
      <c r="C142" s="167" t="s">
        <v>228</v>
      </c>
      <c r="D142" s="167" t="s">
        <v>174</v>
      </c>
      <c r="E142" s="168" t="s">
        <v>416</v>
      </c>
      <c r="F142" s="169" t="s">
        <v>417</v>
      </c>
      <c r="G142" s="170" t="s">
        <v>279</v>
      </c>
      <c r="H142" s="171">
        <v>83.018000000000001</v>
      </c>
      <c r="I142" s="172"/>
      <c r="J142" s="173">
        <f>ROUND(I142*H142,2)</f>
        <v>0</v>
      </c>
      <c r="K142" s="169" t="s">
        <v>167</v>
      </c>
      <c r="L142" s="174"/>
      <c r="M142" s="175" t="s">
        <v>19</v>
      </c>
      <c r="N142" s="176" t="s">
        <v>47</v>
      </c>
      <c r="P142" s="140">
        <f>O142*H142</f>
        <v>0</v>
      </c>
      <c r="Q142" s="140">
        <v>4.6000000000000001E-4</v>
      </c>
      <c r="R142" s="140">
        <f>Q142*H142</f>
        <v>3.8188279999999998E-2</v>
      </c>
      <c r="S142" s="140">
        <v>0</v>
      </c>
      <c r="T142" s="141">
        <f>S142*H142</f>
        <v>0</v>
      </c>
      <c r="AR142" s="142" t="s">
        <v>178</v>
      </c>
      <c r="AT142" s="142" t="s">
        <v>174</v>
      </c>
      <c r="AU142" s="142" t="s">
        <v>85</v>
      </c>
      <c r="AY142" s="17" t="s">
        <v>138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7" t="s">
        <v>83</v>
      </c>
      <c r="BK142" s="143">
        <f>ROUND(I142*H142,2)</f>
        <v>0</v>
      </c>
      <c r="BL142" s="17" t="s">
        <v>146</v>
      </c>
      <c r="BM142" s="142" t="s">
        <v>418</v>
      </c>
    </row>
    <row r="143" spans="2:65" s="14" customFormat="1" ht="11.25">
      <c r="B143" s="177"/>
      <c r="D143" s="144" t="s">
        <v>171</v>
      </c>
      <c r="E143" s="178" t="s">
        <v>19</v>
      </c>
      <c r="F143" s="179" t="s">
        <v>419</v>
      </c>
      <c r="H143" s="178" t="s">
        <v>19</v>
      </c>
      <c r="I143" s="180"/>
      <c r="L143" s="177"/>
      <c r="M143" s="181"/>
      <c r="T143" s="182"/>
      <c r="AT143" s="178" t="s">
        <v>171</v>
      </c>
      <c r="AU143" s="178" t="s">
        <v>85</v>
      </c>
      <c r="AV143" s="14" t="s">
        <v>83</v>
      </c>
      <c r="AW143" s="14" t="s">
        <v>37</v>
      </c>
      <c r="AX143" s="14" t="s">
        <v>76</v>
      </c>
      <c r="AY143" s="178" t="s">
        <v>138</v>
      </c>
    </row>
    <row r="144" spans="2:65" s="12" customFormat="1" ht="11.25">
      <c r="B144" s="153"/>
      <c r="D144" s="144" t="s">
        <v>171</v>
      </c>
      <c r="E144" s="154" t="s">
        <v>19</v>
      </c>
      <c r="F144" s="155" t="s">
        <v>420</v>
      </c>
      <c r="H144" s="156">
        <v>83.018000000000001</v>
      </c>
      <c r="I144" s="157"/>
      <c r="L144" s="153"/>
      <c r="M144" s="158"/>
      <c r="T144" s="159"/>
      <c r="AT144" s="154" t="s">
        <v>171</v>
      </c>
      <c r="AU144" s="154" t="s">
        <v>85</v>
      </c>
      <c r="AV144" s="12" t="s">
        <v>85</v>
      </c>
      <c r="AW144" s="12" t="s">
        <v>37</v>
      </c>
      <c r="AX144" s="12" t="s">
        <v>76</v>
      </c>
      <c r="AY144" s="154" t="s">
        <v>138</v>
      </c>
    </row>
    <row r="145" spans="2:65" s="13" customFormat="1" ht="11.25">
      <c r="B145" s="160"/>
      <c r="D145" s="144" t="s">
        <v>171</v>
      </c>
      <c r="E145" s="161" t="s">
        <v>19</v>
      </c>
      <c r="F145" s="162" t="s">
        <v>173</v>
      </c>
      <c r="H145" s="163">
        <v>83.018000000000001</v>
      </c>
      <c r="I145" s="164"/>
      <c r="L145" s="160"/>
      <c r="M145" s="165"/>
      <c r="T145" s="166"/>
      <c r="AT145" s="161" t="s">
        <v>171</v>
      </c>
      <c r="AU145" s="161" t="s">
        <v>85</v>
      </c>
      <c r="AV145" s="13" t="s">
        <v>146</v>
      </c>
      <c r="AW145" s="13" t="s">
        <v>37</v>
      </c>
      <c r="AX145" s="13" t="s">
        <v>83</v>
      </c>
      <c r="AY145" s="161" t="s">
        <v>138</v>
      </c>
    </row>
    <row r="146" spans="2:65" s="1" customFormat="1" ht="24.2" customHeight="1">
      <c r="B146" s="32"/>
      <c r="C146" s="167" t="s">
        <v>232</v>
      </c>
      <c r="D146" s="167" t="s">
        <v>174</v>
      </c>
      <c r="E146" s="168" t="s">
        <v>421</v>
      </c>
      <c r="F146" s="169" t="s">
        <v>422</v>
      </c>
      <c r="G146" s="170" t="s">
        <v>166</v>
      </c>
      <c r="H146" s="171">
        <v>54</v>
      </c>
      <c r="I146" s="172"/>
      <c r="J146" s="173">
        <f>ROUND(I146*H146,2)</f>
        <v>0</v>
      </c>
      <c r="K146" s="169" t="s">
        <v>145</v>
      </c>
      <c r="L146" s="174"/>
      <c r="M146" s="175" t="s">
        <v>19</v>
      </c>
      <c r="N146" s="176" t="s">
        <v>47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178</v>
      </c>
      <c r="AT146" s="142" t="s">
        <v>174</v>
      </c>
      <c r="AU146" s="142" t="s">
        <v>85</v>
      </c>
      <c r="AY146" s="17" t="s">
        <v>138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7" t="s">
        <v>83</v>
      </c>
      <c r="BK146" s="143">
        <f>ROUND(I146*H146,2)</f>
        <v>0</v>
      </c>
      <c r="BL146" s="17" t="s">
        <v>146</v>
      </c>
      <c r="BM146" s="142" t="s">
        <v>423</v>
      </c>
    </row>
    <row r="147" spans="2:65" s="14" customFormat="1" ht="11.25">
      <c r="B147" s="177"/>
      <c r="D147" s="144" t="s">
        <v>171</v>
      </c>
      <c r="E147" s="178" t="s">
        <v>19</v>
      </c>
      <c r="F147" s="179" t="s">
        <v>424</v>
      </c>
      <c r="H147" s="178" t="s">
        <v>19</v>
      </c>
      <c r="I147" s="180"/>
      <c r="L147" s="177"/>
      <c r="M147" s="181"/>
      <c r="T147" s="182"/>
      <c r="AT147" s="178" t="s">
        <v>171</v>
      </c>
      <c r="AU147" s="178" t="s">
        <v>85</v>
      </c>
      <c r="AV147" s="14" t="s">
        <v>83</v>
      </c>
      <c r="AW147" s="14" t="s">
        <v>37</v>
      </c>
      <c r="AX147" s="14" t="s">
        <v>76</v>
      </c>
      <c r="AY147" s="178" t="s">
        <v>138</v>
      </c>
    </row>
    <row r="148" spans="2:65" s="12" customFormat="1" ht="11.25">
      <c r="B148" s="153"/>
      <c r="D148" s="144" t="s">
        <v>171</v>
      </c>
      <c r="E148" s="154" t="s">
        <v>19</v>
      </c>
      <c r="F148" s="155" t="s">
        <v>425</v>
      </c>
      <c r="H148" s="156">
        <v>54</v>
      </c>
      <c r="I148" s="157"/>
      <c r="L148" s="153"/>
      <c r="M148" s="158"/>
      <c r="T148" s="159"/>
      <c r="AT148" s="154" t="s">
        <v>171</v>
      </c>
      <c r="AU148" s="154" t="s">
        <v>85</v>
      </c>
      <c r="AV148" s="12" t="s">
        <v>85</v>
      </c>
      <c r="AW148" s="12" t="s">
        <v>37</v>
      </c>
      <c r="AX148" s="12" t="s">
        <v>76</v>
      </c>
      <c r="AY148" s="154" t="s">
        <v>138</v>
      </c>
    </row>
    <row r="149" spans="2:65" s="13" customFormat="1" ht="11.25">
      <c r="B149" s="160"/>
      <c r="D149" s="144" t="s">
        <v>171</v>
      </c>
      <c r="E149" s="161" t="s">
        <v>19</v>
      </c>
      <c r="F149" s="162" t="s">
        <v>173</v>
      </c>
      <c r="H149" s="163">
        <v>54</v>
      </c>
      <c r="I149" s="164"/>
      <c r="L149" s="160"/>
      <c r="M149" s="165"/>
      <c r="T149" s="166"/>
      <c r="AT149" s="161" t="s">
        <v>171</v>
      </c>
      <c r="AU149" s="161" t="s">
        <v>85</v>
      </c>
      <c r="AV149" s="13" t="s">
        <v>146</v>
      </c>
      <c r="AW149" s="13" t="s">
        <v>37</v>
      </c>
      <c r="AX149" s="13" t="s">
        <v>83</v>
      </c>
      <c r="AY149" s="161" t="s">
        <v>138</v>
      </c>
    </row>
    <row r="150" spans="2:65" s="1" customFormat="1" ht="21.75" customHeight="1">
      <c r="B150" s="32"/>
      <c r="C150" s="131" t="s">
        <v>236</v>
      </c>
      <c r="D150" s="131" t="s">
        <v>141</v>
      </c>
      <c r="E150" s="132" t="s">
        <v>349</v>
      </c>
      <c r="F150" s="133" t="s">
        <v>350</v>
      </c>
      <c r="G150" s="134" t="s">
        <v>177</v>
      </c>
      <c r="H150" s="135">
        <v>8.64</v>
      </c>
      <c r="I150" s="136"/>
      <c r="J150" s="137">
        <f>ROUND(I150*H150,2)</f>
        <v>0</v>
      </c>
      <c r="K150" s="133" t="s">
        <v>167</v>
      </c>
      <c r="L150" s="32"/>
      <c r="M150" s="138" t="s">
        <v>19</v>
      </c>
      <c r="N150" s="139" t="s">
        <v>47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146</v>
      </c>
      <c r="AT150" s="142" t="s">
        <v>141</v>
      </c>
      <c r="AU150" s="142" t="s">
        <v>85</v>
      </c>
      <c r="AY150" s="17" t="s">
        <v>138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7" t="s">
        <v>83</v>
      </c>
      <c r="BK150" s="143">
        <f>ROUND(I150*H150,2)</f>
        <v>0</v>
      </c>
      <c r="BL150" s="17" t="s">
        <v>146</v>
      </c>
      <c r="BM150" s="142" t="s">
        <v>426</v>
      </c>
    </row>
    <row r="151" spans="2:65" s="1" customFormat="1" ht="11.25">
      <c r="B151" s="32"/>
      <c r="D151" s="151" t="s">
        <v>169</v>
      </c>
      <c r="F151" s="152" t="s">
        <v>352</v>
      </c>
      <c r="I151" s="146"/>
      <c r="L151" s="32"/>
      <c r="M151" s="147"/>
      <c r="T151" s="53"/>
      <c r="AT151" s="17" t="s">
        <v>169</v>
      </c>
      <c r="AU151" s="17" t="s">
        <v>85</v>
      </c>
    </row>
    <row r="152" spans="2:65" s="14" customFormat="1" ht="11.25">
      <c r="B152" s="177"/>
      <c r="D152" s="144" t="s">
        <v>171</v>
      </c>
      <c r="E152" s="178" t="s">
        <v>19</v>
      </c>
      <c r="F152" s="179" t="s">
        <v>409</v>
      </c>
      <c r="H152" s="178" t="s">
        <v>19</v>
      </c>
      <c r="I152" s="180"/>
      <c r="L152" s="177"/>
      <c r="M152" s="181"/>
      <c r="T152" s="182"/>
      <c r="AT152" s="178" t="s">
        <v>171</v>
      </c>
      <c r="AU152" s="178" t="s">
        <v>85</v>
      </c>
      <c r="AV152" s="14" t="s">
        <v>83</v>
      </c>
      <c r="AW152" s="14" t="s">
        <v>37</v>
      </c>
      <c r="AX152" s="14" t="s">
        <v>76</v>
      </c>
      <c r="AY152" s="178" t="s">
        <v>138</v>
      </c>
    </row>
    <row r="153" spans="2:65" s="12" customFormat="1" ht="11.25">
      <c r="B153" s="153"/>
      <c r="D153" s="144" t="s">
        <v>171</v>
      </c>
      <c r="E153" s="154" t="s">
        <v>19</v>
      </c>
      <c r="F153" s="155" t="s">
        <v>410</v>
      </c>
      <c r="H153" s="156">
        <v>8.64</v>
      </c>
      <c r="I153" s="157"/>
      <c r="L153" s="153"/>
      <c r="M153" s="158"/>
      <c r="T153" s="159"/>
      <c r="AT153" s="154" t="s">
        <v>171</v>
      </c>
      <c r="AU153" s="154" t="s">
        <v>85</v>
      </c>
      <c r="AV153" s="12" t="s">
        <v>85</v>
      </c>
      <c r="AW153" s="12" t="s">
        <v>37</v>
      </c>
      <c r="AX153" s="12" t="s">
        <v>76</v>
      </c>
      <c r="AY153" s="154" t="s">
        <v>138</v>
      </c>
    </row>
    <row r="154" spans="2:65" s="13" customFormat="1" ht="11.25">
      <c r="B154" s="160"/>
      <c r="D154" s="144" t="s">
        <v>171</v>
      </c>
      <c r="E154" s="161" t="s">
        <v>19</v>
      </c>
      <c r="F154" s="162" t="s">
        <v>173</v>
      </c>
      <c r="H154" s="163">
        <v>8.64</v>
      </c>
      <c r="I154" s="164"/>
      <c r="L154" s="160"/>
      <c r="M154" s="165"/>
      <c r="T154" s="166"/>
      <c r="AT154" s="161" t="s">
        <v>171</v>
      </c>
      <c r="AU154" s="161" t="s">
        <v>85</v>
      </c>
      <c r="AV154" s="13" t="s">
        <v>146</v>
      </c>
      <c r="AW154" s="13" t="s">
        <v>37</v>
      </c>
      <c r="AX154" s="13" t="s">
        <v>83</v>
      </c>
      <c r="AY154" s="161" t="s">
        <v>138</v>
      </c>
    </row>
    <row r="155" spans="2:65" s="1" customFormat="1" ht="24.2" customHeight="1">
      <c r="B155" s="32"/>
      <c r="C155" s="131" t="s">
        <v>240</v>
      </c>
      <c r="D155" s="131" t="s">
        <v>141</v>
      </c>
      <c r="E155" s="132" t="s">
        <v>354</v>
      </c>
      <c r="F155" s="133" t="s">
        <v>355</v>
      </c>
      <c r="G155" s="134" t="s">
        <v>177</v>
      </c>
      <c r="H155" s="135">
        <v>43.2</v>
      </c>
      <c r="I155" s="136"/>
      <c r="J155" s="137">
        <f>ROUND(I155*H155,2)</f>
        <v>0</v>
      </c>
      <c r="K155" s="133" t="s">
        <v>167</v>
      </c>
      <c r="L155" s="32"/>
      <c r="M155" s="138" t="s">
        <v>19</v>
      </c>
      <c r="N155" s="139" t="s">
        <v>47</v>
      </c>
      <c r="P155" s="140">
        <f>O155*H155</f>
        <v>0</v>
      </c>
      <c r="Q155" s="140">
        <v>0</v>
      </c>
      <c r="R155" s="140">
        <f>Q155*H155</f>
        <v>0</v>
      </c>
      <c r="S155" s="140">
        <v>0</v>
      </c>
      <c r="T155" s="141">
        <f>S155*H155</f>
        <v>0</v>
      </c>
      <c r="AR155" s="142" t="s">
        <v>146</v>
      </c>
      <c r="AT155" s="142" t="s">
        <v>141</v>
      </c>
      <c r="AU155" s="142" t="s">
        <v>85</v>
      </c>
      <c r="AY155" s="17" t="s">
        <v>138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7" t="s">
        <v>83</v>
      </c>
      <c r="BK155" s="143">
        <f>ROUND(I155*H155,2)</f>
        <v>0</v>
      </c>
      <c r="BL155" s="17" t="s">
        <v>146</v>
      </c>
      <c r="BM155" s="142" t="s">
        <v>427</v>
      </c>
    </row>
    <row r="156" spans="2:65" s="1" customFormat="1" ht="11.25">
      <c r="B156" s="32"/>
      <c r="D156" s="151" t="s">
        <v>169</v>
      </c>
      <c r="F156" s="152" t="s">
        <v>357</v>
      </c>
      <c r="I156" s="146"/>
      <c r="L156" s="32"/>
      <c r="M156" s="147"/>
      <c r="T156" s="53"/>
      <c r="AT156" s="17" t="s">
        <v>169</v>
      </c>
      <c r="AU156" s="17" t="s">
        <v>85</v>
      </c>
    </row>
    <row r="157" spans="2:65" s="14" customFormat="1" ht="11.25">
      <c r="B157" s="177"/>
      <c r="D157" s="144" t="s">
        <v>171</v>
      </c>
      <c r="E157" s="178" t="s">
        <v>19</v>
      </c>
      <c r="F157" s="179" t="s">
        <v>358</v>
      </c>
      <c r="H157" s="178" t="s">
        <v>19</v>
      </c>
      <c r="I157" s="180"/>
      <c r="L157" s="177"/>
      <c r="M157" s="181"/>
      <c r="T157" s="182"/>
      <c r="AT157" s="178" t="s">
        <v>171</v>
      </c>
      <c r="AU157" s="178" t="s">
        <v>85</v>
      </c>
      <c r="AV157" s="14" t="s">
        <v>83</v>
      </c>
      <c r="AW157" s="14" t="s">
        <v>37</v>
      </c>
      <c r="AX157" s="14" t="s">
        <v>76</v>
      </c>
      <c r="AY157" s="178" t="s">
        <v>138</v>
      </c>
    </row>
    <row r="158" spans="2:65" s="12" customFormat="1" ht="11.25">
      <c r="B158" s="153"/>
      <c r="D158" s="144" t="s">
        <v>171</v>
      </c>
      <c r="E158" s="154" t="s">
        <v>19</v>
      </c>
      <c r="F158" s="155" t="s">
        <v>428</v>
      </c>
      <c r="H158" s="156">
        <v>43.2</v>
      </c>
      <c r="I158" s="157"/>
      <c r="L158" s="153"/>
      <c r="M158" s="158"/>
      <c r="T158" s="159"/>
      <c r="AT158" s="154" t="s">
        <v>171</v>
      </c>
      <c r="AU158" s="154" t="s">
        <v>85</v>
      </c>
      <c r="AV158" s="12" t="s">
        <v>85</v>
      </c>
      <c r="AW158" s="12" t="s">
        <v>37</v>
      </c>
      <c r="AX158" s="12" t="s">
        <v>76</v>
      </c>
      <c r="AY158" s="154" t="s">
        <v>138</v>
      </c>
    </row>
    <row r="159" spans="2:65" s="13" customFormat="1" ht="11.25">
      <c r="B159" s="160"/>
      <c r="D159" s="144" t="s">
        <v>171</v>
      </c>
      <c r="E159" s="161" t="s">
        <v>19</v>
      </c>
      <c r="F159" s="162" t="s">
        <v>173</v>
      </c>
      <c r="H159" s="163">
        <v>43.2</v>
      </c>
      <c r="I159" s="164"/>
      <c r="L159" s="160"/>
      <c r="M159" s="183"/>
      <c r="N159" s="184"/>
      <c r="O159" s="184"/>
      <c r="P159" s="184"/>
      <c r="Q159" s="184"/>
      <c r="R159" s="184"/>
      <c r="S159" s="184"/>
      <c r="T159" s="185"/>
      <c r="AT159" s="161" t="s">
        <v>171</v>
      </c>
      <c r="AU159" s="161" t="s">
        <v>85</v>
      </c>
      <c r="AV159" s="13" t="s">
        <v>146</v>
      </c>
      <c r="AW159" s="13" t="s">
        <v>37</v>
      </c>
      <c r="AX159" s="13" t="s">
        <v>83</v>
      </c>
      <c r="AY159" s="161" t="s">
        <v>138</v>
      </c>
    </row>
    <row r="160" spans="2:65" s="1" customFormat="1" ht="6.95" customHeight="1">
      <c r="B160" s="41"/>
      <c r="C160" s="42"/>
      <c r="D160" s="42"/>
      <c r="E160" s="42"/>
      <c r="F160" s="42"/>
      <c r="G160" s="42"/>
      <c r="H160" s="42"/>
      <c r="I160" s="42"/>
      <c r="J160" s="42"/>
      <c r="K160" s="42"/>
      <c r="L160" s="32"/>
    </row>
  </sheetData>
  <sheetProtection algorithmName="SHA-512" hashValue="iikqo8gp4HVvQZrioUqG+tTEaZc4A8CHou07QNlZw0jz+DieyiQ0oPfkLRPW7Ws2KirLplh2EbeKTH7shjZ3nw==" saltValue="NiH6eggq+aNEDTsVfsywWFzdPChp12Tyc6lVTewoOwRAEdGzC1RKvamkBc0v/Uj62Y6YvsYgiH0eK3Xy5aKTpg==" spinCount="100000" sheet="1" objects="1" scenarios="1" formatColumns="0" formatRows="0" autoFilter="0"/>
  <autoFilter ref="C87:K159" xr:uid="{00000000-0009-0000-0000-000003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5" r:id="rId1" xr:uid="{00000000-0004-0000-0300-000000000000}"/>
    <hyperlink ref="F111" r:id="rId2" xr:uid="{00000000-0004-0000-0300-000001000000}"/>
    <hyperlink ref="F117" r:id="rId3" xr:uid="{00000000-0004-0000-0300-000002000000}"/>
    <hyperlink ref="F126" r:id="rId4" xr:uid="{00000000-0004-0000-0300-000003000000}"/>
    <hyperlink ref="F134" r:id="rId5" xr:uid="{00000000-0004-0000-0300-000004000000}"/>
    <hyperlink ref="F151" r:id="rId6" xr:uid="{00000000-0004-0000-0300-000005000000}"/>
    <hyperlink ref="F156" r:id="rId7" xr:uid="{00000000-0004-0000-0300-000006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8"/>
  <headerFooter>
    <oddFooter>&amp;CStrana &amp;P z &amp;N</oddFooter>
  </headerFooter>
  <drawing r:id="rId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2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7" t="s">
        <v>99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112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312" t="str">
        <f>'Rekapitulace stavby'!K6</f>
        <v>Dětské dopravní hřiště Šumperk - SO 800 Vegetační úpravy - výsadba</v>
      </c>
      <c r="F7" s="313"/>
      <c r="G7" s="313"/>
      <c r="H7" s="313"/>
      <c r="L7" s="20"/>
    </row>
    <row r="8" spans="2:46" ht="12" customHeight="1">
      <c r="B8" s="20"/>
      <c r="D8" s="27" t="s">
        <v>113</v>
      </c>
      <c r="L8" s="20"/>
    </row>
    <row r="9" spans="2:46" s="1" customFormat="1" ht="16.5" customHeight="1">
      <c r="B9" s="32"/>
      <c r="E9" s="312" t="s">
        <v>114</v>
      </c>
      <c r="F9" s="314"/>
      <c r="G9" s="314"/>
      <c r="H9" s="314"/>
      <c r="L9" s="32"/>
    </row>
    <row r="10" spans="2:46" s="1" customFormat="1" ht="12" customHeight="1">
      <c r="B10" s="32"/>
      <c r="D10" s="27" t="s">
        <v>115</v>
      </c>
      <c r="L10" s="32"/>
    </row>
    <row r="11" spans="2:46" s="1" customFormat="1" ht="30" customHeight="1">
      <c r="B11" s="32"/>
      <c r="E11" s="271" t="s">
        <v>429</v>
      </c>
      <c r="F11" s="314"/>
      <c r="G11" s="314"/>
      <c r="H11" s="314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21. 8. 2025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>
      <c r="B17" s="32"/>
      <c r="E17" s="25" t="s">
        <v>28</v>
      </c>
      <c r="I17" s="27" t="s">
        <v>29</v>
      </c>
      <c r="J17" s="25" t="s">
        <v>30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15" t="str">
        <f>'Rekapitulace stavby'!E14</f>
        <v>Vyplň údaj</v>
      </c>
      <c r="F20" s="296"/>
      <c r="G20" s="296"/>
      <c r="H20" s="296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33</v>
      </c>
      <c r="I22" s="27" t="s">
        <v>26</v>
      </c>
      <c r="J22" s="25" t="s">
        <v>34</v>
      </c>
      <c r="L22" s="32"/>
    </row>
    <row r="23" spans="2:12" s="1" customFormat="1" ht="18" customHeight="1">
      <c r="B23" s="32"/>
      <c r="E23" s="25" t="s">
        <v>35</v>
      </c>
      <c r="I23" s="27" t="s">
        <v>29</v>
      </c>
      <c r="J23" s="25" t="s">
        <v>36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38</v>
      </c>
      <c r="I25" s="27" t="s">
        <v>26</v>
      </c>
      <c r="J25" s="25" t="s">
        <v>19</v>
      </c>
      <c r="L25" s="32"/>
    </row>
    <row r="26" spans="2:12" s="1" customFormat="1" ht="18" customHeight="1">
      <c r="B26" s="32"/>
      <c r="E26" s="25" t="s">
        <v>39</v>
      </c>
      <c r="I26" s="27" t="s">
        <v>29</v>
      </c>
      <c r="J26" s="25" t="s">
        <v>19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40</v>
      </c>
      <c r="L28" s="32"/>
    </row>
    <row r="29" spans="2:12" s="7" customFormat="1" ht="16.5" customHeight="1">
      <c r="B29" s="91"/>
      <c r="E29" s="301" t="s">
        <v>19</v>
      </c>
      <c r="F29" s="301"/>
      <c r="G29" s="301"/>
      <c r="H29" s="301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42</v>
      </c>
      <c r="J32" s="63">
        <f>ROUND(J87, 2)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44</v>
      </c>
      <c r="I34" s="35" t="s">
        <v>43</v>
      </c>
      <c r="J34" s="35" t="s">
        <v>45</v>
      </c>
      <c r="L34" s="32"/>
    </row>
    <row r="35" spans="2:12" s="1" customFormat="1" ht="14.45" customHeight="1">
      <c r="B35" s="32"/>
      <c r="D35" s="52" t="s">
        <v>46</v>
      </c>
      <c r="E35" s="27" t="s">
        <v>47</v>
      </c>
      <c r="F35" s="83">
        <f>ROUND((SUM(BE87:BE121)),  2)</f>
        <v>0</v>
      </c>
      <c r="I35" s="93">
        <v>0.21</v>
      </c>
      <c r="J35" s="83">
        <f>ROUND(((SUM(BE87:BE121))*I35),  2)</f>
        <v>0</v>
      </c>
      <c r="L35" s="32"/>
    </row>
    <row r="36" spans="2:12" s="1" customFormat="1" ht="14.45" customHeight="1">
      <c r="B36" s="32"/>
      <c r="E36" s="27" t="s">
        <v>48</v>
      </c>
      <c r="F36" s="83">
        <f>ROUND((SUM(BF87:BF121)),  2)</f>
        <v>0</v>
      </c>
      <c r="I36" s="93">
        <v>0.12</v>
      </c>
      <c r="J36" s="83">
        <f>ROUND(((SUM(BF87:BF121))*I36),  2)</f>
        <v>0</v>
      </c>
      <c r="L36" s="32"/>
    </row>
    <row r="37" spans="2:12" s="1" customFormat="1" ht="14.45" hidden="1" customHeight="1">
      <c r="B37" s="32"/>
      <c r="E37" s="27" t="s">
        <v>49</v>
      </c>
      <c r="F37" s="83">
        <f>ROUND((SUM(BG87:BG121)),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7" t="s">
        <v>50</v>
      </c>
      <c r="F38" s="83">
        <f>ROUND((SUM(BH87:BH121)),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>
      <c r="B39" s="32"/>
      <c r="E39" s="27" t="s">
        <v>51</v>
      </c>
      <c r="F39" s="83">
        <f>ROUND((SUM(BI87:BI121)),  2)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52</v>
      </c>
      <c r="E41" s="54"/>
      <c r="F41" s="54"/>
      <c r="G41" s="96" t="s">
        <v>53</v>
      </c>
      <c r="H41" s="97" t="s">
        <v>54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>
      <c r="B47" s="32"/>
      <c r="C47" s="21" t="s">
        <v>117</v>
      </c>
      <c r="L47" s="32"/>
    </row>
    <row r="48" spans="2:12" s="1" customFormat="1" ht="6.95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26.25" customHeight="1">
      <c r="B50" s="32"/>
      <c r="E50" s="312" t="str">
        <f>E7</f>
        <v>Dětské dopravní hřiště Šumperk - SO 800 Vegetační úpravy - výsadba</v>
      </c>
      <c r="F50" s="313"/>
      <c r="G50" s="313"/>
      <c r="H50" s="313"/>
      <c r="L50" s="32"/>
    </row>
    <row r="51" spans="2:47" ht="12" customHeight="1">
      <c r="B51" s="20"/>
      <c r="C51" s="27" t="s">
        <v>113</v>
      </c>
      <c r="L51" s="20"/>
    </row>
    <row r="52" spans="2:47" s="1" customFormat="1" ht="16.5" customHeight="1">
      <c r="B52" s="32"/>
      <c r="E52" s="312" t="s">
        <v>114</v>
      </c>
      <c r="F52" s="314"/>
      <c r="G52" s="314"/>
      <c r="H52" s="314"/>
      <c r="L52" s="32"/>
    </row>
    <row r="53" spans="2:47" s="1" customFormat="1" ht="12" customHeight="1">
      <c r="B53" s="32"/>
      <c r="C53" s="27" t="s">
        <v>115</v>
      </c>
      <c r="L53" s="32"/>
    </row>
    <row r="54" spans="2:47" s="1" customFormat="1" ht="30" customHeight="1">
      <c r="B54" s="32"/>
      <c r="E54" s="271" t="str">
        <f>E11</f>
        <v>SO 804 - Vegetační úpravy - záhonová (plošná) výsadba travin</v>
      </c>
      <c r="F54" s="314"/>
      <c r="G54" s="314"/>
      <c r="H54" s="314"/>
      <c r="L54" s="32"/>
    </row>
    <row r="55" spans="2:47" s="1" customFormat="1" ht="6.95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k.ú. Šumperk</v>
      </c>
      <c r="I56" s="27" t="s">
        <v>23</v>
      </c>
      <c r="J56" s="49" t="str">
        <f>IF(J14="","",J14)</f>
        <v>21. 8. 2025</v>
      </c>
      <c r="L56" s="32"/>
    </row>
    <row r="57" spans="2:47" s="1" customFormat="1" ht="6.95" customHeight="1">
      <c r="B57" s="32"/>
      <c r="L57" s="32"/>
    </row>
    <row r="58" spans="2:47" s="1" customFormat="1" ht="15.2" customHeight="1">
      <c r="B58" s="32"/>
      <c r="C58" s="27" t="s">
        <v>25</v>
      </c>
      <c r="F58" s="25" t="str">
        <f>E17</f>
        <v>Město Šumperk</v>
      </c>
      <c r="I58" s="27" t="s">
        <v>33</v>
      </c>
      <c r="J58" s="30" t="str">
        <f>E23</f>
        <v>Cekr CZ s.r.o.</v>
      </c>
      <c r="L58" s="32"/>
    </row>
    <row r="59" spans="2:47" s="1" customFormat="1" ht="40.15" customHeight="1">
      <c r="B59" s="32"/>
      <c r="C59" s="27" t="s">
        <v>31</v>
      </c>
      <c r="F59" s="25" t="str">
        <f>IF(E20="","",E20)</f>
        <v>Vyplň údaj</v>
      </c>
      <c r="I59" s="27" t="s">
        <v>38</v>
      </c>
      <c r="J59" s="30" t="str">
        <f>E26</f>
        <v>Ateliér Máj, Ing. Svorová, Ing. Zuntychová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118</v>
      </c>
      <c r="D61" s="94"/>
      <c r="E61" s="94"/>
      <c r="F61" s="94"/>
      <c r="G61" s="94"/>
      <c r="H61" s="94"/>
      <c r="I61" s="94"/>
      <c r="J61" s="101" t="s">
        <v>119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" customHeight="1">
      <c r="B63" s="32"/>
      <c r="C63" s="102" t="s">
        <v>74</v>
      </c>
      <c r="J63" s="63">
        <f>J87</f>
        <v>0</v>
      </c>
      <c r="L63" s="32"/>
      <c r="AU63" s="17" t="s">
        <v>120</v>
      </c>
    </row>
    <row r="64" spans="2:47" s="8" customFormat="1" ht="24.95" customHeight="1">
      <c r="B64" s="103"/>
      <c r="D64" s="104" t="s">
        <v>121</v>
      </c>
      <c r="E64" s="105"/>
      <c r="F64" s="105"/>
      <c r="G64" s="105"/>
      <c r="H64" s="105"/>
      <c r="I64" s="105"/>
      <c r="J64" s="106">
        <f>J88</f>
        <v>0</v>
      </c>
      <c r="L64" s="103"/>
    </row>
    <row r="65" spans="2:12" s="9" customFormat="1" ht="19.899999999999999" customHeight="1">
      <c r="B65" s="107"/>
      <c r="D65" s="108" t="s">
        <v>430</v>
      </c>
      <c r="E65" s="109"/>
      <c r="F65" s="109"/>
      <c r="G65" s="109"/>
      <c r="H65" s="109"/>
      <c r="I65" s="109"/>
      <c r="J65" s="110">
        <f>J89</f>
        <v>0</v>
      </c>
      <c r="L65" s="107"/>
    </row>
    <row r="66" spans="2:12" s="1" customFormat="1" ht="21.75" customHeight="1">
      <c r="B66" s="32"/>
      <c r="L66" s="32"/>
    </row>
    <row r="67" spans="2:12" s="1" customFormat="1" ht="6.95" customHeight="1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2"/>
    </row>
    <row r="71" spans="2:12" s="1" customFormat="1" ht="6.95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2"/>
    </row>
    <row r="72" spans="2:12" s="1" customFormat="1" ht="24.95" customHeight="1">
      <c r="B72" s="32"/>
      <c r="C72" s="21" t="s">
        <v>123</v>
      </c>
      <c r="L72" s="32"/>
    </row>
    <row r="73" spans="2:12" s="1" customFormat="1" ht="6.95" customHeight="1">
      <c r="B73" s="32"/>
      <c r="L73" s="32"/>
    </row>
    <row r="74" spans="2:12" s="1" customFormat="1" ht="12" customHeight="1">
      <c r="B74" s="32"/>
      <c r="C74" s="27" t="s">
        <v>16</v>
      </c>
      <c r="L74" s="32"/>
    </row>
    <row r="75" spans="2:12" s="1" customFormat="1" ht="26.25" customHeight="1">
      <c r="B75" s="32"/>
      <c r="E75" s="312" t="str">
        <f>E7</f>
        <v>Dětské dopravní hřiště Šumperk - SO 800 Vegetační úpravy - výsadba</v>
      </c>
      <c r="F75" s="313"/>
      <c r="G75" s="313"/>
      <c r="H75" s="313"/>
      <c r="L75" s="32"/>
    </row>
    <row r="76" spans="2:12" ht="12" customHeight="1">
      <c r="B76" s="20"/>
      <c r="C76" s="27" t="s">
        <v>113</v>
      </c>
      <c r="L76" s="20"/>
    </row>
    <row r="77" spans="2:12" s="1" customFormat="1" ht="16.5" customHeight="1">
      <c r="B77" s="32"/>
      <c r="E77" s="312" t="s">
        <v>114</v>
      </c>
      <c r="F77" s="314"/>
      <c r="G77" s="314"/>
      <c r="H77" s="314"/>
      <c r="L77" s="32"/>
    </row>
    <row r="78" spans="2:12" s="1" customFormat="1" ht="12" customHeight="1">
      <c r="B78" s="32"/>
      <c r="C78" s="27" t="s">
        <v>115</v>
      </c>
      <c r="L78" s="32"/>
    </row>
    <row r="79" spans="2:12" s="1" customFormat="1" ht="30" customHeight="1">
      <c r="B79" s="32"/>
      <c r="E79" s="271" t="str">
        <f>E11</f>
        <v>SO 804 - Vegetační úpravy - záhonová (plošná) výsadba travin</v>
      </c>
      <c r="F79" s="314"/>
      <c r="G79" s="314"/>
      <c r="H79" s="314"/>
      <c r="L79" s="32"/>
    </row>
    <row r="80" spans="2:12" s="1" customFormat="1" ht="6.95" customHeight="1">
      <c r="B80" s="32"/>
      <c r="L80" s="32"/>
    </row>
    <row r="81" spans="2:65" s="1" customFormat="1" ht="12" customHeight="1">
      <c r="B81" s="32"/>
      <c r="C81" s="27" t="s">
        <v>21</v>
      </c>
      <c r="F81" s="25" t="str">
        <f>F14</f>
        <v>k.ú. Šumperk</v>
      </c>
      <c r="I81" s="27" t="s">
        <v>23</v>
      </c>
      <c r="J81" s="49" t="str">
        <f>IF(J14="","",J14)</f>
        <v>21. 8. 2025</v>
      </c>
      <c r="L81" s="32"/>
    </row>
    <row r="82" spans="2:65" s="1" customFormat="1" ht="6.95" customHeight="1">
      <c r="B82" s="32"/>
      <c r="L82" s="32"/>
    </row>
    <row r="83" spans="2:65" s="1" customFormat="1" ht="15.2" customHeight="1">
      <c r="B83" s="32"/>
      <c r="C83" s="27" t="s">
        <v>25</v>
      </c>
      <c r="F83" s="25" t="str">
        <f>E17</f>
        <v>Město Šumperk</v>
      </c>
      <c r="I83" s="27" t="s">
        <v>33</v>
      </c>
      <c r="J83" s="30" t="str">
        <f>E23</f>
        <v>Cekr CZ s.r.o.</v>
      </c>
      <c r="L83" s="32"/>
    </row>
    <row r="84" spans="2:65" s="1" customFormat="1" ht="40.15" customHeight="1">
      <c r="B84" s="32"/>
      <c r="C84" s="27" t="s">
        <v>31</v>
      </c>
      <c r="F84" s="25" t="str">
        <f>IF(E20="","",E20)</f>
        <v>Vyplň údaj</v>
      </c>
      <c r="I84" s="27" t="s">
        <v>38</v>
      </c>
      <c r="J84" s="30" t="str">
        <f>E26</f>
        <v>Ateliér Máj, Ing. Svorová, Ing. Zuntychová</v>
      </c>
      <c r="L84" s="32"/>
    </row>
    <row r="85" spans="2:65" s="1" customFormat="1" ht="10.35" customHeight="1">
      <c r="B85" s="32"/>
      <c r="L85" s="32"/>
    </row>
    <row r="86" spans="2:65" s="10" customFormat="1" ht="29.25" customHeight="1">
      <c r="B86" s="111"/>
      <c r="C86" s="112" t="s">
        <v>124</v>
      </c>
      <c r="D86" s="113" t="s">
        <v>61</v>
      </c>
      <c r="E86" s="113" t="s">
        <v>57</v>
      </c>
      <c r="F86" s="113" t="s">
        <v>58</v>
      </c>
      <c r="G86" s="113" t="s">
        <v>125</v>
      </c>
      <c r="H86" s="113" t="s">
        <v>126</v>
      </c>
      <c r="I86" s="113" t="s">
        <v>127</v>
      </c>
      <c r="J86" s="113" t="s">
        <v>119</v>
      </c>
      <c r="K86" s="114" t="s">
        <v>128</v>
      </c>
      <c r="L86" s="111"/>
      <c r="M86" s="56" t="s">
        <v>19</v>
      </c>
      <c r="N86" s="57" t="s">
        <v>46</v>
      </c>
      <c r="O86" s="57" t="s">
        <v>129</v>
      </c>
      <c r="P86" s="57" t="s">
        <v>130</v>
      </c>
      <c r="Q86" s="57" t="s">
        <v>131</v>
      </c>
      <c r="R86" s="57" t="s">
        <v>132</v>
      </c>
      <c r="S86" s="57" t="s">
        <v>133</v>
      </c>
      <c r="T86" s="58" t="s">
        <v>134</v>
      </c>
    </row>
    <row r="87" spans="2:65" s="1" customFormat="1" ht="22.9" customHeight="1">
      <c r="B87" s="32"/>
      <c r="C87" s="61" t="s">
        <v>135</v>
      </c>
      <c r="J87" s="115">
        <f>BK87</f>
        <v>0</v>
      </c>
      <c r="L87" s="32"/>
      <c r="M87" s="59"/>
      <c r="N87" s="50"/>
      <c r="O87" s="50"/>
      <c r="P87" s="116">
        <f>P88</f>
        <v>0</v>
      </c>
      <c r="Q87" s="50"/>
      <c r="R87" s="116">
        <f>R88</f>
        <v>0</v>
      </c>
      <c r="S87" s="50"/>
      <c r="T87" s="117">
        <f>T88</f>
        <v>0</v>
      </c>
      <c r="AT87" s="17" t="s">
        <v>75</v>
      </c>
      <c r="AU87" s="17" t="s">
        <v>120</v>
      </c>
      <c r="BK87" s="118">
        <f>BK88</f>
        <v>0</v>
      </c>
    </row>
    <row r="88" spans="2:65" s="11" customFormat="1" ht="25.9" customHeight="1">
      <c r="B88" s="119"/>
      <c r="D88" s="120" t="s">
        <v>75</v>
      </c>
      <c r="E88" s="121" t="s">
        <v>136</v>
      </c>
      <c r="F88" s="121" t="s">
        <v>137</v>
      </c>
      <c r="I88" s="122"/>
      <c r="J88" s="123">
        <f>BK88</f>
        <v>0</v>
      </c>
      <c r="L88" s="119"/>
      <c r="M88" s="124"/>
      <c r="P88" s="125">
        <f>P89</f>
        <v>0</v>
      </c>
      <c r="R88" s="125">
        <f>R89</f>
        <v>0</v>
      </c>
      <c r="T88" s="126">
        <f>T89</f>
        <v>0</v>
      </c>
      <c r="AR88" s="120" t="s">
        <v>83</v>
      </c>
      <c r="AT88" s="127" t="s">
        <v>75</v>
      </c>
      <c r="AU88" s="127" t="s">
        <v>76</v>
      </c>
      <c r="AY88" s="120" t="s">
        <v>138</v>
      </c>
      <c r="BK88" s="128">
        <f>BK89</f>
        <v>0</v>
      </c>
    </row>
    <row r="89" spans="2:65" s="11" customFormat="1" ht="22.9" customHeight="1">
      <c r="B89" s="119"/>
      <c r="D89" s="120" t="s">
        <v>75</v>
      </c>
      <c r="E89" s="129" t="s">
        <v>431</v>
      </c>
      <c r="F89" s="129" t="s">
        <v>432</v>
      </c>
      <c r="I89" s="122"/>
      <c r="J89" s="130">
        <f>BK89</f>
        <v>0</v>
      </c>
      <c r="L89" s="119"/>
      <c r="M89" s="124"/>
      <c r="P89" s="125">
        <f>SUM(P90:P121)</f>
        <v>0</v>
      </c>
      <c r="R89" s="125">
        <f>SUM(R90:R121)</f>
        <v>0</v>
      </c>
      <c r="T89" s="126">
        <f>SUM(T90:T121)</f>
        <v>0</v>
      </c>
      <c r="AR89" s="120" t="s">
        <v>83</v>
      </c>
      <c r="AT89" s="127" t="s">
        <v>75</v>
      </c>
      <c r="AU89" s="127" t="s">
        <v>83</v>
      </c>
      <c r="AY89" s="120" t="s">
        <v>138</v>
      </c>
      <c r="BK89" s="128">
        <f>SUM(BK90:BK121)</f>
        <v>0</v>
      </c>
    </row>
    <row r="90" spans="2:65" s="1" customFormat="1" ht="33" customHeight="1">
      <c r="B90" s="32"/>
      <c r="C90" s="131" t="s">
        <v>83</v>
      </c>
      <c r="D90" s="131" t="s">
        <v>141</v>
      </c>
      <c r="E90" s="132" t="s">
        <v>433</v>
      </c>
      <c r="F90" s="133" t="s">
        <v>434</v>
      </c>
      <c r="G90" s="134" t="s">
        <v>144</v>
      </c>
      <c r="H90" s="135">
        <v>218</v>
      </c>
      <c r="I90" s="136"/>
      <c r="J90" s="137">
        <f>ROUND(I90*H90,2)</f>
        <v>0</v>
      </c>
      <c r="K90" s="133" t="s">
        <v>167</v>
      </c>
      <c r="L90" s="32"/>
      <c r="M90" s="138" t="s">
        <v>19</v>
      </c>
      <c r="N90" s="139" t="s">
        <v>47</v>
      </c>
      <c r="P90" s="140">
        <f>O90*H90</f>
        <v>0</v>
      </c>
      <c r="Q90" s="140">
        <v>0</v>
      </c>
      <c r="R90" s="140">
        <f>Q90*H90</f>
        <v>0</v>
      </c>
      <c r="S90" s="140">
        <v>0</v>
      </c>
      <c r="T90" s="141">
        <f>S90*H90</f>
        <v>0</v>
      </c>
      <c r="AR90" s="142" t="s">
        <v>146</v>
      </c>
      <c r="AT90" s="142" t="s">
        <v>141</v>
      </c>
      <c r="AU90" s="142" t="s">
        <v>85</v>
      </c>
      <c r="AY90" s="17" t="s">
        <v>138</v>
      </c>
      <c r="BE90" s="143">
        <f>IF(N90="základní",J90,0)</f>
        <v>0</v>
      </c>
      <c r="BF90" s="143">
        <f>IF(N90="snížená",J90,0)</f>
        <v>0</v>
      </c>
      <c r="BG90" s="143">
        <f>IF(N90="zákl. přenesená",J90,0)</f>
        <v>0</v>
      </c>
      <c r="BH90" s="143">
        <f>IF(N90="sníž. přenesená",J90,0)</f>
        <v>0</v>
      </c>
      <c r="BI90" s="143">
        <f>IF(N90="nulová",J90,0)</f>
        <v>0</v>
      </c>
      <c r="BJ90" s="17" t="s">
        <v>83</v>
      </c>
      <c r="BK90" s="143">
        <f>ROUND(I90*H90,2)</f>
        <v>0</v>
      </c>
      <c r="BL90" s="17" t="s">
        <v>146</v>
      </c>
      <c r="BM90" s="142" t="s">
        <v>435</v>
      </c>
    </row>
    <row r="91" spans="2:65" s="1" customFormat="1" ht="11.25">
      <c r="B91" s="32"/>
      <c r="D91" s="151" t="s">
        <v>169</v>
      </c>
      <c r="F91" s="152" t="s">
        <v>436</v>
      </c>
      <c r="I91" s="146"/>
      <c r="L91" s="32"/>
      <c r="M91" s="147"/>
      <c r="T91" s="53"/>
      <c r="AT91" s="17" t="s">
        <v>169</v>
      </c>
      <c r="AU91" s="17" t="s">
        <v>85</v>
      </c>
    </row>
    <row r="92" spans="2:65" s="12" customFormat="1" ht="11.25">
      <c r="B92" s="153"/>
      <c r="D92" s="144" t="s">
        <v>171</v>
      </c>
      <c r="E92" s="154" t="s">
        <v>19</v>
      </c>
      <c r="F92" s="155" t="s">
        <v>437</v>
      </c>
      <c r="H92" s="156">
        <v>218</v>
      </c>
      <c r="I92" s="157"/>
      <c r="L92" s="153"/>
      <c r="M92" s="158"/>
      <c r="T92" s="159"/>
      <c r="AT92" s="154" t="s">
        <v>171</v>
      </c>
      <c r="AU92" s="154" t="s">
        <v>85</v>
      </c>
      <c r="AV92" s="12" t="s">
        <v>85</v>
      </c>
      <c r="AW92" s="12" t="s">
        <v>37</v>
      </c>
      <c r="AX92" s="12" t="s">
        <v>76</v>
      </c>
      <c r="AY92" s="154" t="s">
        <v>138</v>
      </c>
    </row>
    <row r="93" spans="2:65" s="13" customFormat="1" ht="11.25">
      <c r="B93" s="160"/>
      <c r="D93" s="144" t="s">
        <v>171</v>
      </c>
      <c r="E93" s="161" t="s">
        <v>19</v>
      </c>
      <c r="F93" s="162" t="s">
        <v>173</v>
      </c>
      <c r="H93" s="163">
        <v>218</v>
      </c>
      <c r="I93" s="164"/>
      <c r="L93" s="160"/>
      <c r="M93" s="165"/>
      <c r="T93" s="166"/>
      <c r="AT93" s="161" t="s">
        <v>171</v>
      </c>
      <c r="AU93" s="161" t="s">
        <v>85</v>
      </c>
      <c r="AV93" s="13" t="s">
        <v>146</v>
      </c>
      <c r="AW93" s="13" t="s">
        <v>37</v>
      </c>
      <c r="AX93" s="13" t="s">
        <v>83</v>
      </c>
      <c r="AY93" s="161" t="s">
        <v>138</v>
      </c>
    </row>
    <row r="94" spans="2:65" s="1" customFormat="1" ht="33" customHeight="1">
      <c r="B94" s="32"/>
      <c r="C94" s="131" t="s">
        <v>85</v>
      </c>
      <c r="D94" s="131" t="s">
        <v>141</v>
      </c>
      <c r="E94" s="132" t="s">
        <v>438</v>
      </c>
      <c r="F94" s="133" t="s">
        <v>439</v>
      </c>
      <c r="G94" s="134" t="s">
        <v>166</v>
      </c>
      <c r="H94" s="135">
        <v>1013</v>
      </c>
      <c r="I94" s="136"/>
      <c r="J94" s="137">
        <f>ROUND(I94*H94,2)</f>
        <v>0</v>
      </c>
      <c r="K94" s="133" t="s">
        <v>167</v>
      </c>
      <c r="L94" s="32"/>
      <c r="M94" s="138" t="s">
        <v>19</v>
      </c>
      <c r="N94" s="139" t="s">
        <v>47</v>
      </c>
      <c r="P94" s="140">
        <f>O94*H94</f>
        <v>0</v>
      </c>
      <c r="Q94" s="140">
        <v>0</v>
      </c>
      <c r="R94" s="140">
        <f>Q94*H94</f>
        <v>0</v>
      </c>
      <c r="S94" s="140">
        <v>0</v>
      </c>
      <c r="T94" s="141">
        <f>S94*H94</f>
        <v>0</v>
      </c>
      <c r="AR94" s="142" t="s">
        <v>146</v>
      </c>
      <c r="AT94" s="142" t="s">
        <v>141</v>
      </c>
      <c r="AU94" s="142" t="s">
        <v>85</v>
      </c>
      <c r="AY94" s="17" t="s">
        <v>138</v>
      </c>
      <c r="BE94" s="143">
        <f>IF(N94="základní",J94,0)</f>
        <v>0</v>
      </c>
      <c r="BF94" s="143">
        <f>IF(N94="snížená",J94,0)</f>
        <v>0</v>
      </c>
      <c r="BG94" s="143">
        <f>IF(N94="zákl. přenesená",J94,0)</f>
        <v>0</v>
      </c>
      <c r="BH94" s="143">
        <f>IF(N94="sníž. přenesená",J94,0)</f>
        <v>0</v>
      </c>
      <c r="BI94" s="143">
        <f>IF(N94="nulová",J94,0)</f>
        <v>0</v>
      </c>
      <c r="BJ94" s="17" t="s">
        <v>83</v>
      </c>
      <c r="BK94" s="143">
        <f>ROUND(I94*H94,2)</f>
        <v>0</v>
      </c>
      <c r="BL94" s="17" t="s">
        <v>146</v>
      </c>
      <c r="BM94" s="142" t="s">
        <v>440</v>
      </c>
    </row>
    <row r="95" spans="2:65" s="1" customFormat="1" ht="11.25">
      <c r="B95" s="32"/>
      <c r="D95" s="151" t="s">
        <v>169</v>
      </c>
      <c r="F95" s="152" t="s">
        <v>441</v>
      </c>
      <c r="I95" s="146"/>
      <c r="L95" s="32"/>
      <c r="M95" s="147"/>
      <c r="T95" s="53"/>
      <c r="AT95" s="17" t="s">
        <v>169</v>
      </c>
      <c r="AU95" s="17" t="s">
        <v>85</v>
      </c>
    </row>
    <row r="96" spans="2:65" s="12" customFormat="1" ht="11.25">
      <c r="B96" s="153"/>
      <c r="D96" s="144" t="s">
        <v>171</v>
      </c>
      <c r="E96" s="154" t="s">
        <v>19</v>
      </c>
      <c r="F96" s="155" t="s">
        <v>442</v>
      </c>
      <c r="H96" s="156">
        <v>1013</v>
      </c>
      <c r="I96" s="157"/>
      <c r="L96" s="153"/>
      <c r="M96" s="158"/>
      <c r="T96" s="159"/>
      <c r="AT96" s="154" t="s">
        <v>171</v>
      </c>
      <c r="AU96" s="154" t="s">
        <v>85</v>
      </c>
      <c r="AV96" s="12" t="s">
        <v>85</v>
      </c>
      <c r="AW96" s="12" t="s">
        <v>37</v>
      </c>
      <c r="AX96" s="12" t="s">
        <v>76</v>
      </c>
      <c r="AY96" s="154" t="s">
        <v>138</v>
      </c>
    </row>
    <row r="97" spans="2:65" s="13" customFormat="1" ht="11.25">
      <c r="B97" s="160"/>
      <c r="D97" s="144" t="s">
        <v>171</v>
      </c>
      <c r="E97" s="161" t="s">
        <v>19</v>
      </c>
      <c r="F97" s="162" t="s">
        <v>173</v>
      </c>
      <c r="H97" s="163">
        <v>1013</v>
      </c>
      <c r="I97" s="164"/>
      <c r="L97" s="160"/>
      <c r="M97" s="165"/>
      <c r="T97" s="166"/>
      <c r="AT97" s="161" t="s">
        <v>171</v>
      </c>
      <c r="AU97" s="161" t="s">
        <v>85</v>
      </c>
      <c r="AV97" s="13" t="s">
        <v>146</v>
      </c>
      <c r="AW97" s="13" t="s">
        <v>37</v>
      </c>
      <c r="AX97" s="13" t="s">
        <v>83</v>
      </c>
      <c r="AY97" s="161" t="s">
        <v>138</v>
      </c>
    </row>
    <row r="98" spans="2:65" s="1" customFormat="1" ht="16.5" customHeight="1">
      <c r="B98" s="32"/>
      <c r="C98" s="167" t="s">
        <v>153</v>
      </c>
      <c r="D98" s="167" t="s">
        <v>174</v>
      </c>
      <c r="E98" s="168" t="s">
        <v>188</v>
      </c>
      <c r="F98" s="169" t="s">
        <v>189</v>
      </c>
      <c r="G98" s="170" t="s">
        <v>177</v>
      </c>
      <c r="H98" s="171">
        <v>10.9</v>
      </c>
      <c r="I98" s="172"/>
      <c r="J98" s="173">
        <f>ROUND(I98*H98,2)</f>
        <v>0</v>
      </c>
      <c r="K98" s="169" t="s">
        <v>145</v>
      </c>
      <c r="L98" s="174"/>
      <c r="M98" s="175" t="s">
        <v>19</v>
      </c>
      <c r="N98" s="176" t="s">
        <v>47</v>
      </c>
      <c r="P98" s="140">
        <f>O98*H98</f>
        <v>0</v>
      </c>
      <c r="Q98" s="140">
        <v>0</v>
      </c>
      <c r="R98" s="140">
        <f>Q98*H98</f>
        <v>0</v>
      </c>
      <c r="S98" s="140">
        <v>0</v>
      </c>
      <c r="T98" s="141">
        <f>S98*H98</f>
        <v>0</v>
      </c>
      <c r="AR98" s="142" t="s">
        <v>178</v>
      </c>
      <c r="AT98" s="142" t="s">
        <v>174</v>
      </c>
      <c r="AU98" s="142" t="s">
        <v>85</v>
      </c>
      <c r="AY98" s="17" t="s">
        <v>138</v>
      </c>
      <c r="BE98" s="143">
        <f>IF(N98="základní",J98,0)</f>
        <v>0</v>
      </c>
      <c r="BF98" s="143">
        <f>IF(N98="snížená",J98,0)</f>
        <v>0</v>
      </c>
      <c r="BG98" s="143">
        <f>IF(N98="zákl. přenesená",J98,0)</f>
        <v>0</v>
      </c>
      <c r="BH98" s="143">
        <f>IF(N98="sníž. přenesená",J98,0)</f>
        <v>0</v>
      </c>
      <c r="BI98" s="143">
        <f>IF(N98="nulová",J98,0)</f>
        <v>0</v>
      </c>
      <c r="BJ98" s="17" t="s">
        <v>83</v>
      </c>
      <c r="BK98" s="143">
        <f>ROUND(I98*H98,2)</f>
        <v>0</v>
      </c>
      <c r="BL98" s="17" t="s">
        <v>146</v>
      </c>
      <c r="BM98" s="142" t="s">
        <v>443</v>
      </c>
    </row>
    <row r="99" spans="2:65" s="14" customFormat="1" ht="11.25">
      <c r="B99" s="177"/>
      <c r="D99" s="144" t="s">
        <v>171</v>
      </c>
      <c r="E99" s="178" t="s">
        <v>19</v>
      </c>
      <c r="F99" s="179" t="s">
        <v>444</v>
      </c>
      <c r="H99" s="178" t="s">
        <v>19</v>
      </c>
      <c r="I99" s="180"/>
      <c r="L99" s="177"/>
      <c r="M99" s="181"/>
      <c r="T99" s="182"/>
      <c r="AT99" s="178" t="s">
        <v>171</v>
      </c>
      <c r="AU99" s="178" t="s">
        <v>85</v>
      </c>
      <c r="AV99" s="14" t="s">
        <v>83</v>
      </c>
      <c r="AW99" s="14" t="s">
        <v>37</v>
      </c>
      <c r="AX99" s="14" t="s">
        <v>76</v>
      </c>
      <c r="AY99" s="178" t="s">
        <v>138</v>
      </c>
    </row>
    <row r="100" spans="2:65" s="12" customFormat="1" ht="11.25">
      <c r="B100" s="153"/>
      <c r="D100" s="144" t="s">
        <v>171</v>
      </c>
      <c r="E100" s="154" t="s">
        <v>19</v>
      </c>
      <c r="F100" s="155" t="s">
        <v>445</v>
      </c>
      <c r="H100" s="156">
        <v>10.9</v>
      </c>
      <c r="I100" s="157"/>
      <c r="L100" s="153"/>
      <c r="M100" s="158"/>
      <c r="T100" s="159"/>
      <c r="AT100" s="154" t="s">
        <v>171</v>
      </c>
      <c r="AU100" s="154" t="s">
        <v>85</v>
      </c>
      <c r="AV100" s="12" t="s">
        <v>85</v>
      </c>
      <c r="AW100" s="12" t="s">
        <v>37</v>
      </c>
      <c r="AX100" s="12" t="s">
        <v>76</v>
      </c>
      <c r="AY100" s="154" t="s">
        <v>138</v>
      </c>
    </row>
    <row r="101" spans="2:65" s="13" customFormat="1" ht="11.25">
      <c r="B101" s="160"/>
      <c r="D101" s="144" t="s">
        <v>171</v>
      </c>
      <c r="E101" s="161" t="s">
        <v>19</v>
      </c>
      <c r="F101" s="162" t="s">
        <v>173</v>
      </c>
      <c r="H101" s="163">
        <v>10.9</v>
      </c>
      <c r="I101" s="164"/>
      <c r="L101" s="160"/>
      <c r="M101" s="165"/>
      <c r="T101" s="166"/>
      <c r="AT101" s="161" t="s">
        <v>171</v>
      </c>
      <c r="AU101" s="161" t="s">
        <v>85</v>
      </c>
      <c r="AV101" s="13" t="s">
        <v>146</v>
      </c>
      <c r="AW101" s="13" t="s">
        <v>37</v>
      </c>
      <c r="AX101" s="13" t="s">
        <v>83</v>
      </c>
      <c r="AY101" s="161" t="s">
        <v>138</v>
      </c>
    </row>
    <row r="102" spans="2:65" s="1" customFormat="1" ht="16.5" customHeight="1">
      <c r="B102" s="32"/>
      <c r="C102" s="167" t="s">
        <v>146</v>
      </c>
      <c r="D102" s="167" t="s">
        <v>174</v>
      </c>
      <c r="E102" s="168" t="s">
        <v>446</v>
      </c>
      <c r="F102" s="169" t="s">
        <v>447</v>
      </c>
      <c r="G102" s="170" t="s">
        <v>166</v>
      </c>
      <c r="H102" s="171">
        <v>178</v>
      </c>
      <c r="I102" s="172"/>
      <c r="J102" s="173">
        <f>ROUND(I102*H102,2)</f>
        <v>0</v>
      </c>
      <c r="K102" s="169" t="s">
        <v>145</v>
      </c>
      <c r="L102" s="174"/>
      <c r="M102" s="175" t="s">
        <v>19</v>
      </c>
      <c r="N102" s="176" t="s">
        <v>47</v>
      </c>
      <c r="P102" s="140">
        <f>O102*H102</f>
        <v>0</v>
      </c>
      <c r="Q102" s="140">
        <v>0</v>
      </c>
      <c r="R102" s="140">
        <f>Q102*H102</f>
        <v>0</v>
      </c>
      <c r="S102" s="140">
        <v>0</v>
      </c>
      <c r="T102" s="141">
        <f>S102*H102</f>
        <v>0</v>
      </c>
      <c r="AR102" s="142" t="s">
        <v>178</v>
      </c>
      <c r="AT102" s="142" t="s">
        <v>174</v>
      </c>
      <c r="AU102" s="142" t="s">
        <v>85</v>
      </c>
      <c r="AY102" s="17" t="s">
        <v>138</v>
      </c>
      <c r="BE102" s="143">
        <f>IF(N102="základní",J102,0)</f>
        <v>0</v>
      </c>
      <c r="BF102" s="143">
        <f>IF(N102="snížená",J102,0)</f>
        <v>0</v>
      </c>
      <c r="BG102" s="143">
        <f>IF(N102="zákl. přenesená",J102,0)</f>
        <v>0</v>
      </c>
      <c r="BH102" s="143">
        <f>IF(N102="sníž. přenesená",J102,0)</f>
        <v>0</v>
      </c>
      <c r="BI102" s="143">
        <f>IF(N102="nulová",J102,0)</f>
        <v>0</v>
      </c>
      <c r="BJ102" s="17" t="s">
        <v>83</v>
      </c>
      <c r="BK102" s="143">
        <f>ROUND(I102*H102,2)</f>
        <v>0</v>
      </c>
      <c r="BL102" s="17" t="s">
        <v>146</v>
      </c>
      <c r="BM102" s="142" t="s">
        <v>448</v>
      </c>
    </row>
    <row r="103" spans="2:65" s="1" customFormat="1" ht="21.75" customHeight="1">
      <c r="B103" s="32"/>
      <c r="C103" s="167" t="s">
        <v>187</v>
      </c>
      <c r="D103" s="167" t="s">
        <v>174</v>
      </c>
      <c r="E103" s="168" t="s">
        <v>449</v>
      </c>
      <c r="F103" s="169" t="s">
        <v>450</v>
      </c>
      <c r="G103" s="170" t="s">
        <v>166</v>
      </c>
      <c r="H103" s="171">
        <v>321</v>
      </c>
      <c r="I103" s="172"/>
      <c r="J103" s="173">
        <f>ROUND(I103*H103,2)</f>
        <v>0</v>
      </c>
      <c r="K103" s="169" t="s">
        <v>145</v>
      </c>
      <c r="L103" s="174"/>
      <c r="M103" s="175" t="s">
        <v>19</v>
      </c>
      <c r="N103" s="176" t="s">
        <v>47</v>
      </c>
      <c r="P103" s="140">
        <f>O103*H103</f>
        <v>0</v>
      </c>
      <c r="Q103" s="140">
        <v>0</v>
      </c>
      <c r="R103" s="140">
        <f>Q103*H103</f>
        <v>0</v>
      </c>
      <c r="S103" s="140">
        <v>0</v>
      </c>
      <c r="T103" s="141">
        <f>S103*H103</f>
        <v>0</v>
      </c>
      <c r="AR103" s="142" t="s">
        <v>178</v>
      </c>
      <c r="AT103" s="142" t="s">
        <v>174</v>
      </c>
      <c r="AU103" s="142" t="s">
        <v>85</v>
      </c>
      <c r="AY103" s="17" t="s">
        <v>138</v>
      </c>
      <c r="BE103" s="143">
        <f>IF(N103="základní",J103,0)</f>
        <v>0</v>
      </c>
      <c r="BF103" s="143">
        <f>IF(N103="snížená",J103,0)</f>
        <v>0</v>
      </c>
      <c r="BG103" s="143">
        <f>IF(N103="zákl. přenesená",J103,0)</f>
        <v>0</v>
      </c>
      <c r="BH103" s="143">
        <f>IF(N103="sníž. přenesená",J103,0)</f>
        <v>0</v>
      </c>
      <c r="BI103" s="143">
        <f>IF(N103="nulová",J103,0)</f>
        <v>0</v>
      </c>
      <c r="BJ103" s="17" t="s">
        <v>83</v>
      </c>
      <c r="BK103" s="143">
        <f>ROUND(I103*H103,2)</f>
        <v>0</v>
      </c>
      <c r="BL103" s="17" t="s">
        <v>146</v>
      </c>
      <c r="BM103" s="142" t="s">
        <v>451</v>
      </c>
    </row>
    <row r="104" spans="2:65" s="1" customFormat="1" ht="21.75" customHeight="1">
      <c r="B104" s="32"/>
      <c r="C104" s="167" t="s">
        <v>193</v>
      </c>
      <c r="D104" s="167" t="s">
        <v>174</v>
      </c>
      <c r="E104" s="168" t="s">
        <v>452</v>
      </c>
      <c r="F104" s="169" t="s">
        <v>453</v>
      </c>
      <c r="G104" s="170" t="s">
        <v>166</v>
      </c>
      <c r="H104" s="171">
        <v>514</v>
      </c>
      <c r="I104" s="172"/>
      <c r="J104" s="173">
        <f>ROUND(I104*H104,2)</f>
        <v>0</v>
      </c>
      <c r="K104" s="169" t="s">
        <v>145</v>
      </c>
      <c r="L104" s="174"/>
      <c r="M104" s="175" t="s">
        <v>19</v>
      </c>
      <c r="N104" s="176" t="s">
        <v>47</v>
      </c>
      <c r="P104" s="140">
        <f>O104*H104</f>
        <v>0</v>
      </c>
      <c r="Q104" s="140">
        <v>0</v>
      </c>
      <c r="R104" s="140">
        <f>Q104*H104</f>
        <v>0</v>
      </c>
      <c r="S104" s="140">
        <v>0</v>
      </c>
      <c r="T104" s="141">
        <f>S104*H104</f>
        <v>0</v>
      </c>
      <c r="AR104" s="142" t="s">
        <v>178</v>
      </c>
      <c r="AT104" s="142" t="s">
        <v>174</v>
      </c>
      <c r="AU104" s="142" t="s">
        <v>85</v>
      </c>
      <c r="AY104" s="17" t="s">
        <v>138</v>
      </c>
      <c r="BE104" s="143">
        <f>IF(N104="základní",J104,0)</f>
        <v>0</v>
      </c>
      <c r="BF104" s="143">
        <f>IF(N104="snížená",J104,0)</f>
        <v>0</v>
      </c>
      <c r="BG104" s="143">
        <f>IF(N104="zákl. přenesená",J104,0)</f>
        <v>0</v>
      </c>
      <c r="BH104" s="143">
        <f>IF(N104="sníž. přenesená",J104,0)</f>
        <v>0</v>
      </c>
      <c r="BI104" s="143">
        <f>IF(N104="nulová",J104,0)</f>
        <v>0</v>
      </c>
      <c r="BJ104" s="17" t="s">
        <v>83</v>
      </c>
      <c r="BK104" s="143">
        <f>ROUND(I104*H104,2)</f>
        <v>0</v>
      </c>
      <c r="BL104" s="17" t="s">
        <v>146</v>
      </c>
      <c r="BM104" s="142" t="s">
        <v>454</v>
      </c>
    </row>
    <row r="105" spans="2:65" s="1" customFormat="1" ht="24.2" customHeight="1">
      <c r="B105" s="32"/>
      <c r="C105" s="131" t="s">
        <v>199</v>
      </c>
      <c r="D105" s="131" t="s">
        <v>141</v>
      </c>
      <c r="E105" s="132" t="s">
        <v>455</v>
      </c>
      <c r="F105" s="133" t="s">
        <v>456</v>
      </c>
      <c r="G105" s="134" t="s">
        <v>144</v>
      </c>
      <c r="H105" s="135">
        <v>218</v>
      </c>
      <c r="I105" s="136"/>
      <c r="J105" s="137">
        <f>ROUND(I105*H105,2)</f>
        <v>0</v>
      </c>
      <c r="K105" s="133" t="s">
        <v>145</v>
      </c>
      <c r="L105" s="32"/>
      <c r="M105" s="138" t="s">
        <v>19</v>
      </c>
      <c r="N105" s="139" t="s">
        <v>47</v>
      </c>
      <c r="P105" s="140">
        <f>O105*H105</f>
        <v>0</v>
      </c>
      <c r="Q105" s="140">
        <v>0</v>
      </c>
      <c r="R105" s="140">
        <f>Q105*H105</f>
        <v>0</v>
      </c>
      <c r="S105" s="140">
        <v>0</v>
      </c>
      <c r="T105" s="141">
        <f>S105*H105</f>
        <v>0</v>
      </c>
      <c r="AR105" s="142" t="s">
        <v>146</v>
      </c>
      <c r="AT105" s="142" t="s">
        <v>141</v>
      </c>
      <c r="AU105" s="142" t="s">
        <v>85</v>
      </c>
      <c r="AY105" s="17" t="s">
        <v>138</v>
      </c>
      <c r="BE105" s="143">
        <f>IF(N105="základní",J105,0)</f>
        <v>0</v>
      </c>
      <c r="BF105" s="143">
        <f>IF(N105="snížená",J105,0)</f>
        <v>0</v>
      </c>
      <c r="BG105" s="143">
        <f>IF(N105="zákl. přenesená",J105,0)</f>
        <v>0</v>
      </c>
      <c r="BH105" s="143">
        <f>IF(N105="sníž. přenesená",J105,0)</f>
        <v>0</v>
      </c>
      <c r="BI105" s="143">
        <f>IF(N105="nulová",J105,0)</f>
        <v>0</v>
      </c>
      <c r="BJ105" s="17" t="s">
        <v>83</v>
      </c>
      <c r="BK105" s="143">
        <f>ROUND(I105*H105,2)</f>
        <v>0</v>
      </c>
      <c r="BL105" s="17" t="s">
        <v>146</v>
      </c>
      <c r="BM105" s="142" t="s">
        <v>457</v>
      </c>
    </row>
    <row r="106" spans="2:65" s="1" customFormat="1" ht="19.5">
      <c r="B106" s="32"/>
      <c r="D106" s="144" t="s">
        <v>148</v>
      </c>
      <c r="F106" s="145" t="s">
        <v>414</v>
      </c>
      <c r="I106" s="146"/>
      <c r="L106" s="32"/>
      <c r="M106" s="147"/>
      <c r="T106" s="53"/>
      <c r="AT106" s="17" t="s">
        <v>148</v>
      </c>
      <c r="AU106" s="17" t="s">
        <v>85</v>
      </c>
    </row>
    <row r="107" spans="2:65" s="12" customFormat="1" ht="11.25">
      <c r="B107" s="153"/>
      <c r="D107" s="144" t="s">
        <v>171</v>
      </c>
      <c r="E107" s="154" t="s">
        <v>19</v>
      </c>
      <c r="F107" s="155" t="s">
        <v>437</v>
      </c>
      <c r="H107" s="156">
        <v>218</v>
      </c>
      <c r="I107" s="157"/>
      <c r="L107" s="153"/>
      <c r="M107" s="158"/>
      <c r="T107" s="159"/>
      <c r="AT107" s="154" t="s">
        <v>171</v>
      </c>
      <c r="AU107" s="154" t="s">
        <v>85</v>
      </c>
      <c r="AV107" s="12" t="s">
        <v>85</v>
      </c>
      <c r="AW107" s="12" t="s">
        <v>37</v>
      </c>
      <c r="AX107" s="12" t="s">
        <v>76</v>
      </c>
      <c r="AY107" s="154" t="s">
        <v>138</v>
      </c>
    </row>
    <row r="108" spans="2:65" s="13" customFormat="1" ht="11.25">
      <c r="B108" s="160"/>
      <c r="D108" s="144" t="s">
        <v>171</v>
      </c>
      <c r="E108" s="161" t="s">
        <v>19</v>
      </c>
      <c r="F108" s="162" t="s">
        <v>173</v>
      </c>
      <c r="H108" s="163">
        <v>218</v>
      </c>
      <c r="I108" s="164"/>
      <c r="L108" s="160"/>
      <c r="M108" s="165"/>
      <c r="T108" s="166"/>
      <c r="AT108" s="161" t="s">
        <v>171</v>
      </c>
      <c r="AU108" s="161" t="s">
        <v>85</v>
      </c>
      <c r="AV108" s="13" t="s">
        <v>146</v>
      </c>
      <c r="AW108" s="13" t="s">
        <v>37</v>
      </c>
      <c r="AX108" s="13" t="s">
        <v>83</v>
      </c>
      <c r="AY108" s="161" t="s">
        <v>138</v>
      </c>
    </row>
    <row r="109" spans="2:65" s="1" customFormat="1" ht="16.5" customHeight="1">
      <c r="B109" s="32"/>
      <c r="C109" s="167" t="s">
        <v>178</v>
      </c>
      <c r="D109" s="167" t="s">
        <v>174</v>
      </c>
      <c r="E109" s="168" t="s">
        <v>458</v>
      </c>
      <c r="F109" s="169" t="s">
        <v>459</v>
      </c>
      <c r="G109" s="170" t="s">
        <v>177</v>
      </c>
      <c r="H109" s="171">
        <v>8.7200000000000006</v>
      </c>
      <c r="I109" s="172"/>
      <c r="J109" s="173">
        <f>ROUND(I109*H109,2)</f>
        <v>0</v>
      </c>
      <c r="K109" s="169" t="s">
        <v>145</v>
      </c>
      <c r="L109" s="174"/>
      <c r="M109" s="175" t="s">
        <v>19</v>
      </c>
      <c r="N109" s="176" t="s">
        <v>47</v>
      </c>
      <c r="P109" s="140">
        <f>O109*H109</f>
        <v>0</v>
      </c>
      <c r="Q109" s="140">
        <v>0</v>
      </c>
      <c r="R109" s="140">
        <f>Q109*H109</f>
        <v>0</v>
      </c>
      <c r="S109" s="140">
        <v>0</v>
      </c>
      <c r="T109" s="141">
        <f>S109*H109</f>
        <v>0</v>
      </c>
      <c r="AR109" s="142" t="s">
        <v>178</v>
      </c>
      <c r="AT109" s="142" t="s">
        <v>174</v>
      </c>
      <c r="AU109" s="142" t="s">
        <v>85</v>
      </c>
      <c r="AY109" s="17" t="s">
        <v>138</v>
      </c>
      <c r="BE109" s="143">
        <f>IF(N109="základní",J109,0)</f>
        <v>0</v>
      </c>
      <c r="BF109" s="143">
        <f>IF(N109="snížená",J109,0)</f>
        <v>0</v>
      </c>
      <c r="BG109" s="143">
        <f>IF(N109="zákl. přenesená",J109,0)</f>
        <v>0</v>
      </c>
      <c r="BH109" s="143">
        <f>IF(N109="sníž. přenesená",J109,0)</f>
        <v>0</v>
      </c>
      <c r="BI109" s="143">
        <f>IF(N109="nulová",J109,0)</f>
        <v>0</v>
      </c>
      <c r="BJ109" s="17" t="s">
        <v>83</v>
      </c>
      <c r="BK109" s="143">
        <f>ROUND(I109*H109,2)</f>
        <v>0</v>
      </c>
      <c r="BL109" s="17" t="s">
        <v>146</v>
      </c>
      <c r="BM109" s="142" t="s">
        <v>460</v>
      </c>
    </row>
    <row r="110" spans="2:65" s="14" customFormat="1" ht="11.25">
      <c r="B110" s="177"/>
      <c r="D110" s="144" t="s">
        <v>171</v>
      </c>
      <c r="E110" s="178" t="s">
        <v>19</v>
      </c>
      <c r="F110" s="179" t="s">
        <v>461</v>
      </c>
      <c r="H110" s="178" t="s">
        <v>19</v>
      </c>
      <c r="I110" s="180"/>
      <c r="L110" s="177"/>
      <c r="M110" s="181"/>
      <c r="T110" s="182"/>
      <c r="AT110" s="178" t="s">
        <v>171</v>
      </c>
      <c r="AU110" s="178" t="s">
        <v>85</v>
      </c>
      <c r="AV110" s="14" t="s">
        <v>83</v>
      </c>
      <c r="AW110" s="14" t="s">
        <v>37</v>
      </c>
      <c r="AX110" s="14" t="s">
        <v>76</v>
      </c>
      <c r="AY110" s="178" t="s">
        <v>138</v>
      </c>
    </row>
    <row r="111" spans="2:65" s="12" customFormat="1" ht="11.25">
      <c r="B111" s="153"/>
      <c r="D111" s="144" t="s">
        <v>171</v>
      </c>
      <c r="E111" s="154" t="s">
        <v>19</v>
      </c>
      <c r="F111" s="155" t="s">
        <v>462</v>
      </c>
      <c r="H111" s="156">
        <v>8.7200000000000006</v>
      </c>
      <c r="I111" s="157"/>
      <c r="L111" s="153"/>
      <c r="M111" s="158"/>
      <c r="T111" s="159"/>
      <c r="AT111" s="154" t="s">
        <v>171</v>
      </c>
      <c r="AU111" s="154" t="s">
        <v>85</v>
      </c>
      <c r="AV111" s="12" t="s">
        <v>85</v>
      </c>
      <c r="AW111" s="12" t="s">
        <v>37</v>
      </c>
      <c r="AX111" s="12" t="s">
        <v>76</v>
      </c>
      <c r="AY111" s="154" t="s">
        <v>138</v>
      </c>
    </row>
    <row r="112" spans="2:65" s="13" customFormat="1" ht="11.25">
      <c r="B112" s="160"/>
      <c r="D112" s="144" t="s">
        <v>171</v>
      </c>
      <c r="E112" s="161" t="s">
        <v>19</v>
      </c>
      <c r="F112" s="162" t="s">
        <v>173</v>
      </c>
      <c r="H112" s="163">
        <v>8.7200000000000006</v>
      </c>
      <c r="I112" s="164"/>
      <c r="L112" s="160"/>
      <c r="M112" s="165"/>
      <c r="T112" s="166"/>
      <c r="AT112" s="161" t="s">
        <v>171</v>
      </c>
      <c r="AU112" s="161" t="s">
        <v>85</v>
      </c>
      <c r="AV112" s="13" t="s">
        <v>146</v>
      </c>
      <c r="AW112" s="13" t="s">
        <v>37</v>
      </c>
      <c r="AX112" s="13" t="s">
        <v>83</v>
      </c>
      <c r="AY112" s="161" t="s">
        <v>138</v>
      </c>
    </row>
    <row r="113" spans="2:65" s="1" customFormat="1" ht="24.2" customHeight="1">
      <c r="B113" s="32"/>
      <c r="C113" s="131" t="s">
        <v>206</v>
      </c>
      <c r="D113" s="131" t="s">
        <v>141</v>
      </c>
      <c r="E113" s="132" t="s">
        <v>463</v>
      </c>
      <c r="F113" s="133" t="s">
        <v>464</v>
      </c>
      <c r="G113" s="134" t="s">
        <v>316</v>
      </c>
      <c r="H113" s="135">
        <v>1</v>
      </c>
      <c r="I113" s="136"/>
      <c r="J113" s="137">
        <f>ROUND(I113*H113,2)</f>
        <v>0</v>
      </c>
      <c r="K113" s="133" t="s">
        <v>145</v>
      </c>
      <c r="L113" s="32"/>
      <c r="M113" s="138" t="s">
        <v>19</v>
      </c>
      <c r="N113" s="139" t="s">
        <v>47</v>
      </c>
      <c r="P113" s="140">
        <f>O113*H113</f>
        <v>0</v>
      </c>
      <c r="Q113" s="140">
        <v>0</v>
      </c>
      <c r="R113" s="140">
        <f>Q113*H113</f>
        <v>0</v>
      </c>
      <c r="S113" s="140">
        <v>0</v>
      </c>
      <c r="T113" s="141">
        <f>S113*H113</f>
        <v>0</v>
      </c>
      <c r="AR113" s="142" t="s">
        <v>146</v>
      </c>
      <c r="AT113" s="142" t="s">
        <v>141</v>
      </c>
      <c r="AU113" s="142" t="s">
        <v>85</v>
      </c>
      <c r="AY113" s="17" t="s">
        <v>138</v>
      </c>
      <c r="BE113" s="143">
        <f>IF(N113="základní",J113,0)</f>
        <v>0</v>
      </c>
      <c r="BF113" s="143">
        <f>IF(N113="snížená",J113,0)</f>
        <v>0</v>
      </c>
      <c r="BG113" s="143">
        <f>IF(N113="zákl. přenesená",J113,0)</f>
        <v>0</v>
      </c>
      <c r="BH113" s="143">
        <f>IF(N113="sníž. přenesená",J113,0)</f>
        <v>0</v>
      </c>
      <c r="BI113" s="143">
        <f>IF(N113="nulová",J113,0)</f>
        <v>0</v>
      </c>
      <c r="BJ113" s="17" t="s">
        <v>83</v>
      </c>
      <c r="BK113" s="143">
        <f>ROUND(I113*H113,2)</f>
        <v>0</v>
      </c>
      <c r="BL113" s="17" t="s">
        <v>146</v>
      </c>
      <c r="BM113" s="142" t="s">
        <v>465</v>
      </c>
    </row>
    <row r="114" spans="2:65" s="1" customFormat="1" ht="19.5">
      <c r="B114" s="32"/>
      <c r="D114" s="144" t="s">
        <v>148</v>
      </c>
      <c r="F114" s="145" t="s">
        <v>414</v>
      </c>
      <c r="I114" s="146"/>
      <c r="L114" s="32"/>
      <c r="M114" s="147"/>
      <c r="T114" s="53"/>
      <c r="AT114" s="17" t="s">
        <v>148</v>
      </c>
      <c r="AU114" s="17" t="s">
        <v>85</v>
      </c>
    </row>
    <row r="115" spans="2:65" s="1" customFormat="1" ht="24.2" customHeight="1">
      <c r="B115" s="32"/>
      <c r="C115" s="167" t="s">
        <v>210</v>
      </c>
      <c r="D115" s="167" t="s">
        <v>174</v>
      </c>
      <c r="E115" s="168" t="s">
        <v>466</v>
      </c>
      <c r="F115" s="169" t="s">
        <v>467</v>
      </c>
      <c r="G115" s="170" t="s">
        <v>279</v>
      </c>
      <c r="H115" s="171">
        <v>38</v>
      </c>
      <c r="I115" s="172"/>
      <c r="J115" s="173">
        <f>ROUND(I115*H115,2)</f>
        <v>0</v>
      </c>
      <c r="K115" s="169" t="s">
        <v>145</v>
      </c>
      <c r="L115" s="174"/>
      <c r="M115" s="175" t="s">
        <v>19</v>
      </c>
      <c r="N115" s="176" t="s">
        <v>47</v>
      </c>
      <c r="P115" s="140">
        <f>O115*H115</f>
        <v>0</v>
      </c>
      <c r="Q115" s="140">
        <v>0</v>
      </c>
      <c r="R115" s="140">
        <f>Q115*H115</f>
        <v>0</v>
      </c>
      <c r="S115" s="140">
        <v>0</v>
      </c>
      <c r="T115" s="141">
        <f>S115*H115</f>
        <v>0</v>
      </c>
      <c r="AR115" s="142" t="s">
        <v>178</v>
      </c>
      <c r="AT115" s="142" t="s">
        <v>174</v>
      </c>
      <c r="AU115" s="142" t="s">
        <v>85</v>
      </c>
      <c r="AY115" s="17" t="s">
        <v>138</v>
      </c>
      <c r="BE115" s="143">
        <f>IF(N115="základní",J115,0)</f>
        <v>0</v>
      </c>
      <c r="BF115" s="143">
        <f>IF(N115="snížená",J115,0)</f>
        <v>0</v>
      </c>
      <c r="BG115" s="143">
        <f>IF(N115="zákl. přenesená",J115,0)</f>
        <v>0</v>
      </c>
      <c r="BH115" s="143">
        <f>IF(N115="sníž. přenesená",J115,0)</f>
        <v>0</v>
      </c>
      <c r="BI115" s="143">
        <f>IF(N115="nulová",J115,0)</f>
        <v>0</v>
      </c>
      <c r="BJ115" s="17" t="s">
        <v>83</v>
      </c>
      <c r="BK115" s="143">
        <f>ROUND(I115*H115,2)</f>
        <v>0</v>
      </c>
      <c r="BL115" s="17" t="s">
        <v>146</v>
      </c>
      <c r="BM115" s="142" t="s">
        <v>468</v>
      </c>
    </row>
    <row r="116" spans="2:65" s="12" customFormat="1" ht="11.25">
      <c r="B116" s="153"/>
      <c r="D116" s="144" t="s">
        <v>171</v>
      </c>
      <c r="E116" s="154" t="s">
        <v>19</v>
      </c>
      <c r="F116" s="155" t="s">
        <v>469</v>
      </c>
      <c r="H116" s="156">
        <v>38</v>
      </c>
      <c r="I116" s="157"/>
      <c r="L116" s="153"/>
      <c r="M116" s="158"/>
      <c r="T116" s="159"/>
      <c r="AT116" s="154" t="s">
        <v>171</v>
      </c>
      <c r="AU116" s="154" t="s">
        <v>85</v>
      </c>
      <c r="AV116" s="12" t="s">
        <v>85</v>
      </c>
      <c r="AW116" s="12" t="s">
        <v>37</v>
      </c>
      <c r="AX116" s="12" t="s">
        <v>76</v>
      </c>
      <c r="AY116" s="154" t="s">
        <v>138</v>
      </c>
    </row>
    <row r="117" spans="2:65" s="13" customFormat="1" ht="11.25">
      <c r="B117" s="160"/>
      <c r="D117" s="144" t="s">
        <v>171</v>
      </c>
      <c r="E117" s="161" t="s">
        <v>19</v>
      </c>
      <c r="F117" s="162" t="s">
        <v>173</v>
      </c>
      <c r="H117" s="163">
        <v>38</v>
      </c>
      <c r="I117" s="164"/>
      <c r="L117" s="160"/>
      <c r="M117" s="165"/>
      <c r="T117" s="166"/>
      <c r="AT117" s="161" t="s">
        <v>171</v>
      </c>
      <c r="AU117" s="161" t="s">
        <v>85</v>
      </c>
      <c r="AV117" s="13" t="s">
        <v>146</v>
      </c>
      <c r="AW117" s="13" t="s">
        <v>37</v>
      </c>
      <c r="AX117" s="13" t="s">
        <v>83</v>
      </c>
      <c r="AY117" s="161" t="s">
        <v>138</v>
      </c>
    </row>
    <row r="118" spans="2:65" s="1" customFormat="1" ht="33" customHeight="1">
      <c r="B118" s="32"/>
      <c r="C118" s="167" t="s">
        <v>139</v>
      </c>
      <c r="D118" s="167" t="s">
        <v>174</v>
      </c>
      <c r="E118" s="168" t="s">
        <v>470</v>
      </c>
      <c r="F118" s="169" t="s">
        <v>471</v>
      </c>
      <c r="G118" s="170" t="s">
        <v>166</v>
      </c>
      <c r="H118" s="171">
        <v>26</v>
      </c>
      <c r="I118" s="172"/>
      <c r="J118" s="173">
        <f>ROUND(I118*H118,2)</f>
        <v>0</v>
      </c>
      <c r="K118" s="169" t="s">
        <v>145</v>
      </c>
      <c r="L118" s="174"/>
      <c r="M118" s="175" t="s">
        <v>19</v>
      </c>
      <c r="N118" s="176" t="s">
        <v>47</v>
      </c>
      <c r="P118" s="140">
        <f>O118*H118</f>
        <v>0</v>
      </c>
      <c r="Q118" s="140">
        <v>0</v>
      </c>
      <c r="R118" s="140">
        <f>Q118*H118</f>
        <v>0</v>
      </c>
      <c r="S118" s="140">
        <v>0</v>
      </c>
      <c r="T118" s="141">
        <f>S118*H118</f>
        <v>0</v>
      </c>
      <c r="AR118" s="142" t="s">
        <v>178</v>
      </c>
      <c r="AT118" s="142" t="s">
        <v>174</v>
      </c>
      <c r="AU118" s="142" t="s">
        <v>85</v>
      </c>
      <c r="AY118" s="17" t="s">
        <v>138</v>
      </c>
      <c r="BE118" s="143">
        <f>IF(N118="základní",J118,0)</f>
        <v>0</v>
      </c>
      <c r="BF118" s="143">
        <f>IF(N118="snížená",J118,0)</f>
        <v>0</v>
      </c>
      <c r="BG118" s="143">
        <f>IF(N118="zákl. přenesená",J118,0)</f>
        <v>0</v>
      </c>
      <c r="BH118" s="143">
        <f>IF(N118="sníž. přenesená",J118,0)</f>
        <v>0</v>
      </c>
      <c r="BI118" s="143">
        <f>IF(N118="nulová",J118,0)</f>
        <v>0</v>
      </c>
      <c r="BJ118" s="17" t="s">
        <v>83</v>
      </c>
      <c r="BK118" s="143">
        <f>ROUND(I118*H118,2)</f>
        <v>0</v>
      </c>
      <c r="BL118" s="17" t="s">
        <v>146</v>
      </c>
      <c r="BM118" s="142" t="s">
        <v>472</v>
      </c>
    </row>
    <row r="119" spans="2:65" s="14" customFormat="1" ht="11.25">
      <c r="B119" s="177"/>
      <c r="D119" s="144" t="s">
        <v>171</v>
      </c>
      <c r="E119" s="178" t="s">
        <v>19</v>
      </c>
      <c r="F119" s="179" t="s">
        <v>424</v>
      </c>
      <c r="H119" s="178" t="s">
        <v>19</v>
      </c>
      <c r="I119" s="180"/>
      <c r="L119" s="177"/>
      <c r="M119" s="181"/>
      <c r="T119" s="182"/>
      <c r="AT119" s="178" t="s">
        <v>171</v>
      </c>
      <c r="AU119" s="178" t="s">
        <v>85</v>
      </c>
      <c r="AV119" s="14" t="s">
        <v>83</v>
      </c>
      <c r="AW119" s="14" t="s">
        <v>37</v>
      </c>
      <c r="AX119" s="14" t="s">
        <v>76</v>
      </c>
      <c r="AY119" s="178" t="s">
        <v>138</v>
      </c>
    </row>
    <row r="120" spans="2:65" s="12" customFormat="1" ht="11.25">
      <c r="B120" s="153"/>
      <c r="D120" s="144" t="s">
        <v>171</v>
      </c>
      <c r="E120" s="154" t="s">
        <v>19</v>
      </c>
      <c r="F120" s="155" t="s">
        <v>473</v>
      </c>
      <c r="H120" s="156">
        <v>26</v>
      </c>
      <c r="I120" s="157"/>
      <c r="L120" s="153"/>
      <c r="M120" s="158"/>
      <c r="T120" s="159"/>
      <c r="AT120" s="154" t="s">
        <v>171</v>
      </c>
      <c r="AU120" s="154" t="s">
        <v>85</v>
      </c>
      <c r="AV120" s="12" t="s">
        <v>85</v>
      </c>
      <c r="AW120" s="12" t="s">
        <v>37</v>
      </c>
      <c r="AX120" s="12" t="s">
        <v>76</v>
      </c>
      <c r="AY120" s="154" t="s">
        <v>138</v>
      </c>
    </row>
    <row r="121" spans="2:65" s="13" customFormat="1" ht="11.25">
      <c r="B121" s="160"/>
      <c r="D121" s="144" t="s">
        <v>171</v>
      </c>
      <c r="E121" s="161" t="s">
        <v>19</v>
      </c>
      <c r="F121" s="162" t="s">
        <v>173</v>
      </c>
      <c r="H121" s="163">
        <v>26</v>
      </c>
      <c r="I121" s="164"/>
      <c r="L121" s="160"/>
      <c r="M121" s="183"/>
      <c r="N121" s="184"/>
      <c r="O121" s="184"/>
      <c r="P121" s="184"/>
      <c r="Q121" s="184"/>
      <c r="R121" s="184"/>
      <c r="S121" s="184"/>
      <c r="T121" s="185"/>
      <c r="AT121" s="161" t="s">
        <v>171</v>
      </c>
      <c r="AU121" s="161" t="s">
        <v>85</v>
      </c>
      <c r="AV121" s="13" t="s">
        <v>146</v>
      </c>
      <c r="AW121" s="13" t="s">
        <v>37</v>
      </c>
      <c r="AX121" s="13" t="s">
        <v>83</v>
      </c>
      <c r="AY121" s="161" t="s">
        <v>138</v>
      </c>
    </row>
    <row r="122" spans="2:65" s="1" customFormat="1" ht="6.95" customHeight="1"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32"/>
    </row>
  </sheetData>
  <sheetProtection algorithmName="SHA-512" hashValue="eFzJ61z255Kqn8TCt3BTUFckQeWzJv1F00Kyhybfm5MYDV7SrCACqenSipDrCQVlrEDb4z8qCh8BxDoBGd61+w==" saltValue="IjdeWvjRsJKFo6ky9x0O1PWQ+019mvgZAdo7Eh0dDlVFzBdU+DrSSRV+mQPxu4EByEdgCrFhanmXEJDFDiXdVQ==" spinCount="100000" sheet="1" objects="1" scenarios="1" formatColumns="0" formatRows="0" autoFilter="0"/>
  <autoFilter ref="C86:K121" xr:uid="{00000000-0009-0000-0000-000004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400-000000000000}"/>
    <hyperlink ref="F95" r:id="rId2" xr:uid="{00000000-0004-0000-0400-000001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3"/>
  <headerFooter>
    <oddFooter>&amp;CStrana &amp;P z &amp;N</oddFooter>
  </headerFooter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3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7" t="s">
        <v>102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112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312" t="str">
        <f>'Rekapitulace stavby'!K6</f>
        <v>Dětské dopravní hřiště Šumperk - SO 800 Vegetační úpravy - výsadba</v>
      </c>
      <c r="F7" s="313"/>
      <c r="G7" s="313"/>
      <c r="H7" s="313"/>
      <c r="L7" s="20"/>
    </row>
    <row r="8" spans="2:46" ht="12" customHeight="1">
      <c r="B8" s="20"/>
      <c r="D8" s="27" t="s">
        <v>113</v>
      </c>
      <c r="L8" s="20"/>
    </row>
    <row r="9" spans="2:46" s="1" customFormat="1" ht="16.5" customHeight="1">
      <c r="B9" s="32"/>
      <c r="E9" s="312" t="s">
        <v>114</v>
      </c>
      <c r="F9" s="314"/>
      <c r="G9" s="314"/>
      <c r="H9" s="314"/>
      <c r="L9" s="32"/>
    </row>
    <row r="10" spans="2:46" s="1" customFormat="1" ht="12" customHeight="1">
      <c r="B10" s="32"/>
      <c r="D10" s="27" t="s">
        <v>115</v>
      </c>
      <c r="L10" s="32"/>
    </row>
    <row r="11" spans="2:46" s="1" customFormat="1" ht="16.5" customHeight="1">
      <c r="B11" s="32"/>
      <c r="E11" s="271" t="s">
        <v>474</v>
      </c>
      <c r="F11" s="314"/>
      <c r="G11" s="314"/>
      <c r="H11" s="314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21. 8. 2025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>
      <c r="B17" s="32"/>
      <c r="E17" s="25" t="s">
        <v>28</v>
      </c>
      <c r="I17" s="27" t="s">
        <v>29</v>
      </c>
      <c r="J17" s="25" t="s">
        <v>30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15" t="str">
        <f>'Rekapitulace stavby'!E14</f>
        <v>Vyplň údaj</v>
      </c>
      <c r="F20" s="296"/>
      <c r="G20" s="296"/>
      <c r="H20" s="296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33</v>
      </c>
      <c r="I22" s="27" t="s">
        <v>26</v>
      </c>
      <c r="J22" s="25" t="s">
        <v>34</v>
      </c>
      <c r="L22" s="32"/>
    </row>
    <row r="23" spans="2:12" s="1" customFormat="1" ht="18" customHeight="1">
      <c r="B23" s="32"/>
      <c r="E23" s="25" t="s">
        <v>35</v>
      </c>
      <c r="I23" s="27" t="s">
        <v>29</v>
      </c>
      <c r="J23" s="25" t="s">
        <v>36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38</v>
      </c>
      <c r="I25" s="27" t="s">
        <v>26</v>
      </c>
      <c r="J25" s="25" t="s">
        <v>19</v>
      </c>
      <c r="L25" s="32"/>
    </row>
    <row r="26" spans="2:12" s="1" customFormat="1" ht="18" customHeight="1">
      <c r="B26" s="32"/>
      <c r="E26" s="25" t="s">
        <v>39</v>
      </c>
      <c r="I26" s="27" t="s">
        <v>29</v>
      </c>
      <c r="J26" s="25" t="s">
        <v>19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40</v>
      </c>
      <c r="L28" s="32"/>
    </row>
    <row r="29" spans="2:12" s="7" customFormat="1" ht="16.5" customHeight="1">
      <c r="B29" s="91"/>
      <c r="E29" s="301" t="s">
        <v>19</v>
      </c>
      <c r="F29" s="301"/>
      <c r="G29" s="301"/>
      <c r="H29" s="301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42</v>
      </c>
      <c r="J32" s="63">
        <f>ROUND(J87, 2)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44</v>
      </c>
      <c r="I34" s="35" t="s">
        <v>43</v>
      </c>
      <c r="J34" s="35" t="s">
        <v>45</v>
      </c>
      <c r="L34" s="32"/>
    </row>
    <row r="35" spans="2:12" s="1" customFormat="1" ht="14.45" customHeight="1">
      <c r="B35" s="32"/>
      <c r="D35" s="52" t="s">
        <v>46</v>
      </c>
      <c r="E35" s="27" t="s">
        <v>47</v>
      </c>
      <c r="F35" s="83">
        <f>ROUND((SUM(BE87:BE134)),  2)</f>
        <v>0</v>
      </c>
      <c r="I35" s="93">
        <v>0.21</v>
      </c>
      <c r="J35" s="83">
        <f>ROUND(((SUM(BE87:BE134))*I35),  2)</f>
        <v>0</v>
      </c>
      <c r="L35" s="32"/>
    </row>
    <row r="36" spans="2:12" s="1" customFormat="1" ht="14.45" customHeight="1">
      <c r="B36" s="32"/>
      <c r="E36" s="27" t="s">
        <v>48</v>
      </c>
      <c r="F36" s="83">
        <f>ROUND((SUM(BF87:BF134)),  2)</f>
        <v>0</v>
      </c>
      <c r="I36" s="93">
        <v>0.12</v>
      </c>
      <c r="J36" s="83">
        <f>ROUND(((SUM(BF87:BF134))*I36),  2)</f>
        <v>0</v>
      </c>
      <c r="L36" s="32"/>
    </row>
    <row r="37" spans="2:12" s="1" customFormat="1" ht="14.45" hidden="1" customHeight="1">
      <c r="B37" s="32"/>
      <c r="E37" s="27" t="s">
        <v>49</v>
      </c>
      <c r="F37" s="83">
        <f>ROUND((SUM(BG87:BG134)),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7" t="s">
        <v>50</v>
      </c>
      <c r="F38" s="83">
        <f>ROUND((SUM(BH87:BH134)),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>
      <c r="B39" s="32"/>
      <c r="E39" s="27" t="s">
        <v>51</v>
      </c>
      <c r="F39" s="83">
        <f>ROUND((SUM(BI87:BI134)),  2)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52</v>
      </c>
      <c r="E41" s="54"/>
      <c r="F41" s="54"/>
      <c r="G41" s="96" t="s">
        <v>53</v>
      </c>
      <c r="H41" s="97" t="s">
        <v>54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>
      <c r="B47" s="32"/>
      <c r="C47" s="21" t="s">
        <v>117</v>
      </c>
      <c r="L47" s="32"/>
    </row>
    <row r="48" spans="2:12" s="1" customFormat="1" ht="6.95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26.25" customHeight="1">
      <c r="B50" s="32"/>
      <c r="E50" s="312" t="str">
        <f>E7</f>
        <v>Dětské dopravní hřiště Šumperk - SO 800 Vegetační úpravy - výsadba</v>
      </c>
      <c r="F50" s="313"/>
      <c r="G50" s="313"/>
      <c r="H50" s="313"/>
      <c r="L50" s="32"/>
    </row>
    <row r="51" spans="2:47" ht="12" customHeight="1">
      <c r="B51" s="20"/>
      <c r="C51" s="27" t="s">
        <v>113</v>
      </c>
      <c r="L51" s="20"/>
    </row>
    <row r="52" spans="2:47" s="1" customFormat="1" ht="16.5" customHeight="1">
      <c r="B52" s="32"/>
      <c r="E52" s="312" t="s">
        <v>114</v>
      </c>
      <c r="F52" s="314"/>
      <c r="G52" s="314"/>
      <c r="H52" s="314"/>
      <c r="L52" s="32"/>
    </row>
    <row r="53" spans="2:47" s="1" customFormat="1" ht="12" customHeight="1">
      <c r="B53" s="32"/>
      <c r="C53" s="27" t="s">
        <v>115</v>
      </c>
      <c r="L53" s="32"/>
    </row>
    <row r="54" spans="2:47" s="1" customFormat="1" ht="16.5" customHeight="1">
      <c r="B54" s="32"/>
      <c r="E54" s="271" t="str">
        <f>E11</f>
        <v>SO 805 - Vegetační úpravy - pnoucí dřeviny</v>
      </c>
      <c r="F54" s="314"/>
      <c r="G54" s="314"/>
      <c r="H54" s="314"/>
      <c r="L54" s="32"/>
    </row>
    <row r="55" spans="2:47" s="1" customFormat="1" ht="6.95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k.ú. Šumperk</v>
      </c>
      <c r="I56" s="27" t="s">
        <v>23</v>
      </c>
      <c r="J56" s="49" t="str">
        <f>IF(J14="","",J14)</f>
        <v>21. 8. 2025</v>
      </c>
      <c r="L56" s="32"/>
    </row>
    <row r="57" spans="2:47" s="1" customFormat="1" ht="6.95" customHeight="1">
      <c r="B57" s="32"/>
      <c r="L57" s="32"/>
    </row>
    <row r="58" spans="2:47" s="1" customFormat="1" ht="15.2" customHeight="1">
      <c r="B58" s="32"/>
      <c r="C58" s="27" t="s">
        <v>25</v>
      </c>
      <c r="F58" s="25" t="str">
        <f>E17</f>
        <v>Město Šumperk</v>
      </c>
      <c r="I58" s="27" t="s">
        <v>33</v>
      </c>
      <c r="J58" s="30" t="str">
        <f>E23</f>
        <v>Cekr CZ s.r.o.</v>
      </c>
      <c r="L58" s="32"/>
    </row>
    <row r="59" spans="2:47" s="1" customFormat="1" ht="40.15" customHeight="1">
      <c r="B59" s="32"/>
      <c r="C59" s="27" t="s">
        <v>31</v>
      </c>
      <c r="F59" s="25" t="str">
        <f>IF(E20="","",E20)</f>
        <v>Vyplň údaj</v>
      </c>
      <c r="I59" s="27" t="s">
        <v>38</v>
      </c>
      <c r="J59" s="30" t="str">
        <f>E26</f>
        <v>Ateliér Máj, Ing. Svorová, Ing. Zuntychová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118</v>
      </c>
      <c r="D61" s="94"/>
      <c r="E61" s="94"/>
      <c r="F61" s="94"/>
      <c r="G61" s="94"/>
      <c r="H61" s="94"/>
      <c r="I61" s="94"/>
      <c r="J61" s="101" t="s">
        <v>119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" customHeight="1">
      <c r="B63" s="32"/>
      <c r="C63" s="102" t="s">
        <v>74</v>
      </c>
      <c r="J63" s="63">
        <f>J87</f>
        <v>0</v>
      </c>
      <c r="L63" s="32"/>
      <c r="AU63" s="17" t="s">
        <v>120</v>
      </c>
    </row>
    <row r="64" spans="2:47" s="8" customFormat="1" ht="24.95" customHeight="1">
      <c r="B64" s="103"/>
      <c r="D64" s="104" t="s">
        <v>121</v>
      </c>
      <c r="E64" s="105"/>
      <c r="F64" s="105"/>
      <c r="G64" s="105"/>
      <c r="H64" s="105"/>
      <c r="I64" s="105"/>
      <c r="J64" s="106">
        <f>J88</f>
        <v>0</v>
      </c>
      <c r="L64" s="103"/>
    </row>
    <row r="65" spans="2:12" s="9" customFormat="1" ht="19.899999999999999" customHeight="1">
      <c r="B65" s="107"/>
      <c r="D65" s="108" t="s">
        <v>475</v>
      </c>
      <c r="E65" s="109"/>
      <c r="F65" s="109"/>
      <c r="G65" s="109"/>
      <c r="H65" s="109"/>
      <c r="I65" s="109"/>
      <c r="J65" s="110">
        <f>J89</f>
        <v>0</v>
      </c>
      <c r="L65" s="107"/>
    </row>
    <row r="66" spans="2:12" s="1" customFormat="1" ht="21.75" customHeight="1">
      <c r="B66" s="32"/>
      <c r="L66" s="32"/>
    </row>
    <row r="67" spans="2:12" s="1" customFormat="1" ht="6.95" customHeight="1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2"/>
    </row>
    <row r="71" spans="2:12" s="1" customFormat="1" ht="6.95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2"/>
    </row>
    <row r="72" spans="2:12" s="1" customFormat="1" ht="24.95" customHeight="1">
      <c r="B72" s="32"/>
      <c r="C72" s="21" t="s">
        <v>123</v>
      </c>
      <c r="L72" s="32"/>
    </row>
    <row r="73" spans="2:12" s="1" customFormat="1" ht="6.95" customHeight="1">
      <c r="B73" s="32"/>
      <c r="L73" s="32"/>
    </row>
    <row r="74" spans="2:12" s="1" customFormat="1" ht="12" customHeight="1">
      <c r="B74" s="32"/>
      <c r="C74" s="27" t="s">
        <v>16</v>
      </c>
      <c r="L74" s="32"/>
    </row>
    <row r="75" spans="2:12" s="1" customFormat="1" ht="26.25" customHeight="1">
      <c r="B75" s="32"/>
      <c r="E75" s="312" t="str">
        <f>E7</f>
        <v>Dětské dopravní hřiště Šumperk - SO 800 Vegetační úpravy - výsadba</v>
      </c>
      <c r="F75" s="313"/>
      <c r="G75" s="313"/>
      <c r="H75" s="313"/>
      <c r="L75" s="32"/>
    </row>
    <row r="76" spans="2:12" ht="12" customHeight="1">
      <c r="B76" s="20"/>
      <c r="C76" s="27" t="s">
        <v>113</v>
      </c>
      <c r="L76" s="20"/>
    </row>
    <row r="77" spans="2:12" s="1" customFormat="1" ht="16.5" customHeight="1">
      <c r="B77" s="32"/>
      <c r="E77" s="312" t="s">
        <v>114</v>
      </c>
      <c r="F77" s="314"/>
      <c r="G77" s="314"/>
      <c r="H77" s="314"/>
      <c r="L77" s="32"/>
    </row>
    <row r="78" spans="2:12" s="1" customFormat="1" ht="12" customHeight="1">
      <c r="B78" s="32"/>
      <c r="C78" s="27" t="s">
        <v>115</v>
      </c>
      <c r="L78" s="32"/>
    </row>
    <row r="79" spans="2:12" s="1" customFormat="1" ht="16.5" customHeight="1">
      <c r="B79" s="32"/>
      <c r="E79" s="271" t="str">
        <f>E11</f>
        <v>SO 805 - Vegetační úpravy - pnoucí dřeviny</v>
      </c>
      <c r="F79" s="314"/>
      <c r="G79" s="314"/>
      <c r="H79" s="314"/>
      <c r="L79" s="32"/>
    </row>
    <row r="80" spans="2:12" s="1" customFormat="1" ht="6.95" customHeight="1">
      <c r="B80" s="32"/>
      <c r="L80" s="32"/>
    </row>
    <row r="81" spans="2:65" s="1" customFormat="1" ht="12" customHeight="1">
      <c r="B81" s="32"/>
      <c r="C81" s="27" t="s">
        <v>21</v>
      </c>
      <c r="F81" s="25" t="str">
        <f>F14</f>
        <v>k.ú. Šumperk</v>
      </c>
      <c r="I81" s="27" t="s">
        <v>23</v>
      </c>
      <c r="J81" s="49" t="str">
        <f>IF(J14="","",J14)</f>
        <v>21. 8. 2025</v>
      </c>
      <c r="L81" s="32"/>
    </row>
    <row r="82" spans="2:65" s="1" customFormat="1" ht="6.95" customHeight="1">
      <c r="B82" s="32"/>
      <c r="L82" s="32"/>
    </row>
    <row r="83" spans="2:65" s="1" customFormat="1" ht="15.2" customHeight="1">
      <c r="B83" s="32"/>
      <c r="C83" s="27" t="s">
        <v>25</v>
      </c>
      <c r="F83" s="25" t="str">
        <f>E17</f>
        <v>Město Šumperk</v>
      </c>
      <c r="I83" s="27" t="s">
        <v>33</v>
      </c>
      <c r="J83" s="30" t="str">
        <f>E23</f>
        <v>Cekr CZ s.r.o.</v>
      </c>
      <c r="L83" s="32"/>
    </row>
    <row r="84" spans="2:65" s="1" customFormat="1" ht="40.15" customHeight="1">
      <c r="B84" s="32"/>
      <c r="C84" s="27" t="s">
        <v>31</v>
      </c>
      <c r="F84" s="25" t="str">
        <f>IF(E20="","",E20)</f>
        <v>Vyplň údaj</v>
      </c>
      <c r="I84" s="27" t="s">
        <v>38</v>
      </c>
      <c r="J84" s="30" t="str">
        <f>E26</f>
        <v>Ateliér Máj, Ing. Svorová, Ing. Zuntychová</v>
      </c>
      <c r="L84" s="32"/>
    </row>
    <row r="85" spans="2:65" s="1" customFormat="1" ht="10.35" customHeight="1">
      <c r="B85" s="32"/>
      <c r="L85" s="32"/>
    </row>
    <row r="86" spans="2:65" s="10" customFormat="1" ht="29.25" customHeight="1">
      <c r="B86" s="111"/>
      <c r="C86" s="112" t="s">
        <v>124</v>
      </c>
      <c r="D86" s="113" t="s">
        <v>61</v>
      </c>
      <c r="E86" s="113" t="s">
        <v>57</v>
      </c>
      <c r="F86" s="113" t="s">
        <v>58</v>
      </c>
      <c r="G86" s="113" t="s">
        <v>125</v>
      </c>
      <c r="H86" s="113" t="s">
        <v>126</v>
      </c>
      <c r="I86" s="113" t="s">
        <v>127</v>
      </c>
      <c r="J86" s="113" t="s">
        <v>119</v>
      </c>
      <c r="K86" s="114" t="s">
        <v>128</v>
      </c>
      <c r="L86" s="111"/>
      <c r="M86" s="56" t="s">
        <v>19</v>
      </c>
      <c r="N86" s="57" t="s">
        <v>46</v>
      </c>
      <c r="O86" s="57" t="s">
        <v>129</v>
      </c>
      <c r="P86" s="57" t="s">
        <v>130</v>
      </c>
      <c r="Q86" s="57" t="s">
        <v>131</v>
      </c>
      <c r="R86" s="57" t="s">
        <v>132</v>
      </c>
      <c r="S86" s="57" t="s">
        <v>133</v>
      </c>
      <c r="T86" s="58" t="s">
        <v>134</v>
      </c>
    </row>
    <row r="87" spans="2:65" s="1" customFormat="1" ht="22.9" customHeight="1">
      <c r="B87" s="32"/>
      <c r="C87" s="61" t="s">
        <v>135</v>
      </c>
      <c r="J87" s="115">
        <f>BK87</f>
        <v>0</v>
      </c>
      <c r="L87" s="32"/>
      <c r="M87" s="59"/>
      <c r="N87" s="50"/>
      <c r="O87" s="50"/>
      <c r="P87" s="116">
        <f>P88</f>
        <v>0</v>
      </c>
      <c r="Q87" s="50"/>
      <c r="R87" s="116">
        <f>R88</f>
        <v>6.0000000000000001E-3</v>
      </c>
      <c r="S87" s="50"/>
      <c r="T87" s="117">
        <f>T88</f>
        <v>0</v>
      </c>
      <c r="AT87" s="17" t="s">
        <v>75</v>
      </c>
      <c r="AU87" s="17" t="s">
        <v>120</v>
      </c>
      <c r="BK87" s="118">
        <f>BK88</f>
        <v>0</v>
      </c>
    </row>
    <row r="88" spans="2:65" s="11" customFormat="1" ht="25.9" customHeight="1">
      <c r="B88" s="119"/>
      <c r="D88" s="120" t="s">
        <v>75</v>
      </c>
      <c r="E88" s="121" t="s">
        <v>136</v>
      </c>
      <c r="F88" s="121" t="s">
        <v>137</v>
      </c>
      <c r="I88" s="122"/>
      <c r="J88" s="123">
        <f>BK88</f>
        <v>0</v>
      </c>
      <c r="L88" s="119"/>
      <c r="M88" s="124"/>
      <c r="P88" s="125">
        <f>P89</f>
        <v>0</v>
      </c>
      <c r="R88" s="125">
        <f>R89</f>
        <v>6.0000000000000001E-3</v>
      </c>
      <c r="T88" s="126">
        <f>T89</f>
        <v>0</v>
      </c>
      <c r="AR88" s="120" t="s">
        <v>83</v>
      </c>
      <c r="AT88" s="127" t="s">
        <v>75</v>
      </c>
      <c r="AU88" s="127" t="s">
        <v>76</v>
      </c>
      <c r="AY88" s="120" t="s">
        <v>138</v>
      </c>
      <c r="BK88" s="128">
        <f>BK89</f>
        <v>0</v>
      </c>
    </row>
    <row r="89" spans="2:65" s="11" customFormat="1" ht="22.9" customHeight="1">
      <c r="B89" s="119"/>
      <c r="D89" s="120" t="s">
        <v>75</v>
      </c>
      <c r="E89" s="129" t="s">
        <v>476</v>
      </c>
      <c r="F89" s="129" t="s">
        <v>477</v>
      </c>
      <c r="I89" s="122"/>
      <c r="J89" s="130">
        <f>BK89</f>
        <v>0</v>
      </c>
      <c r="L89" s="119"/>
      <c r="M89" s="124"/>
      <c r="P89" s="125">
        <f>SUM(P90:P134)</f>
        <v>0</v>
      </c>
      <c r="R89" s="125">
        <f>SUM(R90:R134)</f>
        <v>6.0000000000000001E-3</v>
      </c>
      <c r="T89" s="126">
        <f>SUM(T90:T134)</f>
        <v>0</v>
      </c>
      <c r="AR89" s="120" t="s">
        <v>83</v>
      </c>
      <c r="AT89" s="127" t="s">
        <v>75</v>
      </c>
      <c r="AU89" s="127" t="s">
        <v>83</v>
      </c>
      <c r="AY89" s="120" t="s">
        <v>138</v>
      </c>
      <c r="BK89" s="128">
        <f>SUM(BK90:BK134)</f>
        <v>0</v>
      </c>
    </row>
    <row r="90" spans="2:65" s="1" customFormat="1" ht="44.25" customHeight="1">
      <c r="B90" s="32"/>
      <c r="C90" s="131" t="s">
        <v>83</v>
      </c>
      <c r="D90" s="131" t="s">
        <v>141</v>
      </c>
      <c r="E90" s="132" t="s">
        <v>478</v>
      </c>
      <c r="F90" s="133" t="s">
        <v>479</v>
      </c>
      <c r="G90" s="134" t="s">
        <v>166</v>
      </c>
      <c r="H90" s="135">
        <v>6</v>
      </c>
      <c r="I90" s="136"/>
      <c r="J90" s="137">
        <f>ROUND(I90*H90,2)</f>
        <v>0</v>
      </c>
      <c r="K90" s="133" t="s">
        <v>167</v>
      </c>
      <c r="L90" s="32"/>
      <c r="M90" s="138" t="s">
        <v>19</v>
      </c>
      <c r="N90" s="139" t="s">
        <v>47</v>
      </c>
      <c r="P90" s="140">
        <f>O90*H90</f>
        <v>0</v>
      </c>
      <c r="Q90" s="140">
        <v>0</v>
      </c>
      <c r="R90" s="140">
        <f>Q90*H90</f>
        <v>0</v>
      </c>
      <c r="S90" s="140">
        <v>0</v>
      </c>
      <c r="T90" s="141">
        <f>S90*H90</f>
        <v>0</v>
      </c>
      <c r="AR90" s="142" t="s">
        <v>146</v>
      </c>
      <c r="AT90" s="142" t="s">
        <v>141</v>
      </c>
      <c r="AU90" s="142" t="s">
        <v>85</v>
      </c>
      <c r="AY90" s="17" t="s">
        <v>138</v>
      </c>
      <c r="BE90" s="143">
        <f>IF(N90="základní",J90,0)</f>
        <v>0</v>
      </c>
      <c r="BF90" s="143">
        <f>IF(N90="snížená",J90,0)</f>
        <v>0</v>
      </c>
      <c r="BG90" s="143">
        <f>IF(N90="zákl. přenesená",J90,0)</f>
        <v>0</v>
      </c>
      <c r="BH90" s="143">
        <f>IF(N90="sníž. přenesená",J90,0)</f>
        <v>0</v>
      </c>
      <c r="BI90" s="143">
        <f>IF(N90="nulová",J90,0)</f>
        <v>0</v>
      </c>
      <c r="BJ90" s="17" t="s">
        <v>83</v>
      </c>
      <c r="BK90" s="143">
        <f>ROUND(I90*H90,2)</f>
        <v>0</v>
      </c>
      <c r="BL90" s="17" t="s">
        <v>146</v>
      </c>
      <c r="BM90" s="142" t="s">
        <v>480</v>
      </c>
    </row>
    <row r="91" spans="2:65" s="1" customFormat="1" ht="11.25">
      <c r="B91" s="32"/>
      <c r="D91" s="151" t="s">
        <v>169</v>
      </c>
      <c r="F91" s="152" t="s">
        <v>481</v>
      </c>
      <c r="I91" s="146"/>
      <c r="L91" s="32"/>
      <c r="M91" s="147"/>
      <c r="T91" s="53"/>
      <c r="AT91" s="17" t="s">
        <v>169</v>
      </c>
      <c r="AU91" s="17" t="s">
        <v>85</v>
      </c>
    </row>
    <row r="92" spans="2:65" s="12" customFormat="1" ht="11.25">
      <c r="B92" s="153"/>
      <c r="D92" s="144" t="s">
        <v>171</v>
      </c>
      <c r="E92" s="154" t="s">
        <v>19</v>
      </c>
      <c r="F92" s="155" t="s">
        <v>193</v>
      </c>
      <c r="H92" s="156">
        <v>6</v>
      </c>
      <c r="I92" s="157"/>
      <c r="L92" s="153"/>
      <c r="M92" s="158"/>
      <c r="T92" s="159"/>
      <c r="AT92" s="154" t="s">
        <v>171</v>
      </c>
      <c r="AU92" s="154" t="s">
        <v>85</v>
      </c>
      <c r="AV92" s="12" t="s">
        <v>85</v>
      </c>
      <c r="AW92" s="12" t="s">
        <v>37</v>
      </c>
      <c r="AX92" s="12" t="s">
        <v>76</v>
      </c>
      <c r="AY92" s="154" t="s">
        <v>138</v>
      </c>
    </row>
    <row r="93" spans="2:65" s="13" customFormat="1" ht="11.25">
      <c r="B93" s="160"/>
      <c r="D93" s="144" t="s">
        <v>171</v>
      </c>
      <c r="E93" s="161" t="s">
        <v>19</v>
      </c>
      <c r="F93" s="162" t="s">
        <v>173</v>
      </c>
      <c r="H93" s="163">
        <v>6</v>
      </c>
      <c r="I93" s="164"/>
      <c r="L93" s="160"/>
      <c r="M93" s="165"/>
      <c r="T93" s="166"/>
      <c r="AT93" s="161" t="s">
        <v>171</v>
      </c>
      <c r="AU93" s="161" t="s">
        <v>85</v>
      </c>
      <c r="AV93" s="13" t="s">
        <v>146</v>
      </c>
      <c r="AW93" s="13" t="s">
        <v>37</v>
      </c>
      <c r="AX93" s="13" t="s">
        <v>83</v>
      </c>
      <c r="AY93" s="161" t="s">
        <v>138</v>
      </c>
    </row>
    <row r="94" spans="2:65" s="1" customFormat="1" ht="16.5" customHeight="1">
      <c r="B94" s="32"/>
      <c r="C94" s="167" t="s">
        <v>85</v>
      </c>
      <c r="D94" s="167" t="s">
        <v>174</v>
      </c>
      <c r="E94" s="168" t="s">
        <v>182</v>
      </c>
      <c r="F94" s="169" t="s">
        <v>183</v>
      </c>
      <c r="G94" s="170" t="s">
        <v>177</v>
      </c>
      <c r="H94" s="171">
        <v>0.6</v>
      </c>
      <c r="I94" s="172"/>
      <c r="J94" s="173">
        <f>ROUND(I94*H94,2)</f>
        <v>0</v>
      </c>
      <c r="K94" s="169" t="s">
        <v>145</v>
      </c>
      <c r="L94" s="174"/>
      <c r="M94" s="175" t="s">
        <v>19</v>
      </c>
      <c r="N94" s="176" t="s">
        <v>47</v>
      </c>
      <c r="P94" s="140">
        <f>O94*H94</f>
        <v>0</v>
      </c>
      <c r="Q94" s="140">
        <v>0</v>
      </c>
      <c r="R94" s="140">
        <f>Q94*H94</f>
        <v>0</v>
      </c>
      <c r="S94" s="140">
        <v>0</v>
      </c>
      <c r="T94" s="141">
        <f>S94*H94</f>
        <v>0</v>
      </c>
      <c r="AR94" s="142" t="s">
        <v>178</v>
      </c>
      <c r="AT94" s="142" t="s">
        <v>174</v>
      </c>
      <c r="AU94" s="142" t="s">
        <v>85</v>
      </c>
      <c r="AY94" s="17" t="s">
        <v>138</v>
      </c>
      <c r="BE94" s="143">
        <f>IF(N94="základní",J94,0)</f>
        <v>0</v>
      </c>
      <c r="BF94" s="143">
        <f>IF(N94="snížená",J94,0)</f>
        <v>0</v>
      </c>
      <c r="BG94" s="143">
        <f>IF(N94="zákl. přenesená",J94,0)</f>
        <v>0</v>
      </c>
      <c r="BH94" s="143">
        <f>IF(N94="sníž. přenesená",J94,0)</f>
        <v>0</v>
      </c>
      <c r="BI94" s="143">
        <f>IF(N94="nulová",J94,0)</f>
        <v>0</v>
      </c>
      <c r="BJ94" s="17" t="s">
        <v>83</v>
      </c>
      <c r="BK94" s="143">
        <f>ROUND(I94*H94,2)</f>
        <v>0</v>
      </c>
      <c r="BL94" s="17" t="s">
        <v>146</v>
      </c>
      <c r="BM94" s="142" t="s">
        <v>482</v>
      </c>
    </row>
    <row r="95" spans="2:65" s="14" customFormat="1" ht="11.25">
      <c r="B95" s="177"/>
      <c r="D95" s="144" t="s">
        <v>171</v>
      </c>
      <c r="E95" s="178" t="s">
        <v>19</v>
      </c>
      <c r="F95" s="179" t="s">
        <v>385</v>
      </c>
      <c r="H95" s="178" t="s">
        <v>19</v>
      </c>
      <c r="I95" s="180"/>
      <c r="L95" s="177"/>
      <c r="M95" s="181"/>
      <c r="T95" s="182"/>
      <c r="AT95" s="178" t="s">
        <v>171</v>
      </c>
      <c r="AU95" s="178" t="s">
        <v>85</v>
      </c>
      <c r="AV95" s="14" t="s">
        <v>83</v>
      </c>
      <c r="AW95" s="14" t="s">
        <v>37</v>
      </c>
      <c r="AX95" s="14" t="s">
        <v>76</v>
      </c>
      <c r="AY95" s="178" t="s">
        <v>138</v>
      </c>
    </row>
    <row r="96" spans="2:65" s="12" customFormat="1" ht="11.25">
      <c r="B96" s="153"/>
      <c r="D96" s="144" t="s">
        <v>171</v>
      </c>
      <c r="E96" s="154" t="s">
        <v>19</v>
      </c>
      <c r="F96" s="155" t="s">
        <v>483</v>
      </c>
      <c r="H96" s="156">
        <v>0.6</v>
      </c>
      <c r="I96" s="157"/>
      <c r="L96" s="153"/>
      <c r="M96" s="158"/>
      <c r="T96" s="159"/>
      <c r="AT96" s="154" t="s">
        <v>171</v>
      </c>
      <c r="AU96" s="154" t="s">
        <v>85</v>
      </c>
      <c r="AV96" s="12" t="s">
        <v>85</v>
      </c>
      <c r="AW96" s="12" t="s">
        <v>37</v>
      </c>
      <c r="AX96" s="12" t="s">
        <v>76</v>
      </c>
      <c r="AY96" s="154" t="s">
        <v>138</v>
      </c>
    </row>
    <row r="97" spans="2:65" s="13" customFormat="1" ht="11.25">
      <c r="B97" s="160"/>
      <c r="D97" s="144" t="s">
        <v>171</v>
      </c>
      <c r="E97" s="161" t="s">
        <v>19</v>
      </c>
      <c r="F97" s="162" t="s">
        <v>173</v>
      </c>
      <c r="H97" s="163">
        <v>0.6</v>
      </c>
      <c r="I97" s="164"/>
      <c r="L97" s="160"/>
      <c r="M97" s="165"/>
      <c r="T97" s="166"/>
      <c r="AT97" s="161" t="s">
        <v>171</v>
      </c>
      <c r="AU97" s="161" t="s">
        <v>85</v>
      </c>
      <c r="AV97" s="13" t="s">
        <v>146</v>
      </c>
      <c r="AW97" s="13" t="s">
        <v>37</v>
      </c>
      <c r="AX97" s="13" t="s">
        <v>83</v>
      </c>
      <c r="AY97" s="161" t="s">
        <v>138</v>
      </c>
    </row>
    <row r="98" spans="2:65" s="1" customFormat="1" ht="37.9" customHeight="1">
      <c r="B98" s="32"/>
      <c r="C98" s="131" t="s">
        <v>153</v>
      </c>
      <c r="D98" s="131" t="s">
        <v>141</v>
      </c>
      <c r="E98" s="132" t="s">
        <v>484</v>
      </c>
      <c r="F98" s="133" t="s">
        <v>485</v>
      </c>
      <c r="G98" s="134" t="s">
        <v>166</v>
      </c>
      <c r="H98" s="135">
        <v>6</v>
      </c>
      <c r="I98" s="136"/>
      <c r="J98" s="137">
        <f>ROUND(I98*H98,2)</f>
        <v>0</v>
      </c>
      <c r="K98" s="133" t="s">
        <v>167</v>
      </c>
      <c r="L98" s="32"/>
      <c r="M98" s="138" t="s">
        <v>19</v>
      </c>
      <c r="N98" s="139" t="s">
        <v>47</v>
      </c>
      <c r="P98" s="140">
        <f>O98*H98</f>
        <v>0</v>
      </c>
      <c r="Q98" s="140">
        <v>0</v>
      </c>
      <c r="R98" s="140">
        <f>Q98*H98</f>
        <v>0</v>
      </c>
      <c r="S98" s="140">
        <v>0</v>
      </c>
      <c r="T98" s="141">
        <f>S98*H98</f>
        <v>0</v>
      </c>
      <c r="AR98" s="142" t="s">
        <v>146</v>
      </c>
      <c r="AT98" s="142" t="s">
        <v>141</v>
      </c>
      <c r="AU98" s="142" t="s">
        <v>85</v>
      </c>
      <c r="AY98" s="17" t="s">
        <v>138</v>
      </c>
      <c r="BE98" s="143">
        <f>IF(N98="základní",J98,0)</f>
        <v>0</v>
      </c>
      <c r="BF98" s="143">
        <f>IF(N98="snížená",J98,0)</f>
        <v>0</v>
      </c>
      <c r="BG98" s="143">
        <f>IF(N98="zákl. přenesená",J98,0)</f>
        <v>0</v>
      </c>
      <c r="BH98" s="143">
        <f>IF(N98="sníž. přenesená",J98,0)</f>
        <v>0</v>
      </c>
      <c r="BI98" s="143">
        <f>IF(N98="nulová",J98,0)</f>
        <v>0</v>
      </c>
      <c r="BJ98" s="17" t="s">
        <v>83</v>
      </c>
      <c r="BK98" s="143">
        <f>ROUND(I98*H98,2)</f>
        <v>0</v>
      </c>
      <c r="BL98" s="17" t="s">
        <v>146</v>
      </c>
      <c r="BM98" s="142" t="s">
        <v>486</v>
      </c>
    </row>
    <row r="99" spans="2:65" s="1" customFormat="1" ht="11.25">
      <c r="B99" s="32"/>
      <c r="D99" s="151" t="s">
        <v>169</v>
      </c>
      <c r="F99" s="152" t="s">
        <v>487</v>
      </c>
      <c r="I99" s="146"/>
      <c r="L99" s="32"/>
      <c r="M99" s="147"/>
      <c r="T99" s="53"/>
      <c r="AT99" s="17" t="s">
        <v>169</v>
      </c>
      <c r="AU99" s="17" t="s">
        <v>85</v>
      </c>
    </row>
    <row r="100" spans="2:65" s="12" customFormat="1" ht="11.25">
      <c r="B100" s="153"/>
      <c r="D100" s="144" t="s">
        <v>171</v>
      </c>
      <c r="E100" s="154" t="s">
        <v>19</v>
      </c>
      <c r="F100" s="155" t="s">
        <v>193</v>
      </c>
      <c r="H100" s="156">
        <v>6</v>
      </c>
      <c r="I100" s="157"/>
      <c r="L100" s="153"/>
      <c r="M100" s="158"/>
      <c r="T100" s="159"/>
      <c r="AT100" s="154" t="s">
        <v>171</v>
      </c>
      <c r="AU100" s="154" t="s">
        <v>85</v>
      </c>
      <c r="AV100" s="12" t="s">
        <v>85</v>
      </c>
      <c r="AW100" s="12" t="s">
        <v>37</v>
      </c>
      <c r="AX100" s="12" t="s">
        <v>76</v>
      </c>
      <c r="AY100" s="154" t="s">
        <v>138</v>
      </c>
    </row>
    <row r="101" spans="2:65" s="13" customFormat="1" ht="11.25">
      <c r="B101" s="160"/>
      <c r="D101" s="144" t="s">
        <v>171</v>
      </c>
      <c r="E101" s="161" t="s">
        <v>19</v>
      </c>
      <c r="F101" s="162" t="s">
        <v>173</v>
      </c>
      <c r="H101" s="163">
        <v>6</v>
      </c>
      <c r="I101" s="164"/>
      <c r="L101" s="160"/>
      <c r="M101" s="165"/>
      <c r="T101" s="166"/>
      <c r="AT101" s="161" t="s">
        <v>171</v>
      </c>
      <c r="AU101" s="161" t="s">
        <v>85</v>
      </c>
      <c r="AV101" s="13" t="s">
        <v>146</v>
      </c>
      <c r="AW101" s="13" t="s">
        <v>37</v>
      </c>
      <c r="AX101" s="13" t="s">
        <v>83</v>
      </c>
      <c r="AY101" s="161" t="s">
        <v>138</v>
      </c>
    </row>
    <row r="102" spans="2:65" s="1" customFormat="1" ht="21.75" customHeight="1">
      <c r="B102" s="32"/>
      <c r="C102" s="167" t="s">
        <v>146</v>
      </c>
      <c r="D102" s="167" t="s">
        <v>174</v>
      </c>
      <c r="E102" s="168" t="s">
        <v>488</v>
      </c>
      <c r="F102" s="169" t="s">
        <v>489</v>
      </c>
      <c r="G102" s="170" t="s">
        <v>166</v>
      </c>
      <c r="H102" s="171">
        <v>6</v>
      </c>
      <c r="I102" s="172"/>
      <c r="J102" s="173">
        <f>ROUND(I102*H102,2)</f>
        <v>0</v>
      </c>
      <c r="K102" s="169" t="s">
        <v>145</v>
      </c>
      <c r="L102" s="174"/>
      <c r="M102" s="175" t="s">
        <v>19</v>
      </c>
      <c r="N102" s="176" t="s">
        <v>47</v>
      </c>
      <c r="P102" s="140">
        <f>O102*H102</f>
        <v>0</v>
      </c>
      <c r="Q102" s="140">
        <v>0</v>
      </c>
      <c r="R102" s="140">
        <f>Q102*H102</f>
        <v>0</v>
      </c>
      <c r="S102" s="140">
        <v>0</v>
      </c>
      <c r="T102" s="141">
        <f>S102*H102</f>
        <v>0</v>
      </c>
      <c r="AR102" s="142" t="s">
        <v>178</v>
      </c>
      <c r="AT102" s="142" t="s">
        <v>174</v>
      </c>
      <c r="AU102" s="142" t="s">
        <v>85</v>
      </c>
      <c r="AY102" s="17" t="s">
        <v>138</v>
      </c>
      <c r="BE102" s="143">
        <f>IF(N102="základní",J102,0)</f>
        <v>0</v>
      </c>
      <c r="BF102" s="143">
        <f>IF(N102="snížená",J102,0)</f>
        <v>0</v>
      </c>
      <c r="BG102" s="143">
        <f>IF(N102="zákl. přenesená",J102,0)</f>
        <v>0</v>
      </c>
      <c r="BH102" s="143">
        <f>IF(N102="sníž. přenesená",J102,0)</f>
        <v>0</v>
      </c>
      <c r="BI102" s="143">
        <f>IF(N102="nulová",J102,0)</f>
        <v>0</v>
      </c>
      <c r="BJ102" s="17" t="s">
        <v>83</v>
      </c>
      <c r="BK102" s="143">
        <f>ROUND(I102*H102,2)</f>
        <v>0</v>
      </c>
      <c r="BL102" s="17" t="s">
        <v>146</v>
      </c>
      <c r="BM102" s="142" t="s">
        <v>490</v>
      </c>
    </row>
    <row r="103" spans="2:65" s="1" customFormat="1" ht="24.2" customHeight="1">
      <c r="B103" s="32"/>
      <c r="C103" s="131" t="s">
        <v>187</v>
      </c>
      <c r="D103" s="131" t="s">
        <v>141</v>
      </c>
      <c r="E103" s="132" t="s">
        <v>319</v>
      </c>
      <c r="F103" s="133" t="s">
        <v>320</v>
      </c>
      <c r="G103" s="134" t="s">
        <v>166</v>
      </c>
      <c r="H103" s="135">
        <v>6</v>
      </c>
      <c r="I103" s="136"/>
      <c r="J103" s="137">
        <f>ROUND(I103*H103,2)</f>
        <v>0</v>
      </c>
      <c r="K103" s="133" t="s">
        <v>167</v>
      </c>
      <c r="L103" s="32"/>
      <c r="M103" s="138" t="s">
        <v>19</v>
      </c>
      <c r="N103" s="139" t="s">
        <v>47</v>
      </c>
      <c r="P103" s="140">
        <f>O103*H103</f>
        <v>0</v>
      </c>
      <c r="Q103" s="140">
        <v>0</v>
      </c>
      <c r="R103" s="140">
        <f>Q103*H103</f>
        <v>0</v>
      </c>
      <c r="S103" s="140">
        <v>0</v>
      </c>
      <c r="T103" s="141">
        <f>S103*H103</f>
        <v>0</v>
      </c>
      <c r="AR103" s="142" t="s">
        <v>146</v>
      </c>
      <c r="AT103" s="142" t="s">
        <v>141</v>
      </c>
      <c r="AU103" s="142" t="s">
        <v>85</v>
      </c>
      <c r="AY103" s="17" t="s">
        <v>138</v>
      </c>
      <c r="BE103" s="143">
        <f>IF(N103="základní",J103,0)</f>
        <v>0</v>
      </c>
      <c r="BF103" s="143">
        <f>IF(N103="snížená",J103,0)</f>
        <v>0</v>
      </c>
      <c r="BG103" s="143">
        <f>IF(N103="zákl. přenesená",J103,0)</f>
        <v>0</v>
      </c>
      <c r="BH103" s="143">
        <f>IF(N103="sníž. přenesená",J103,0)</f>
        <v>0</v>
      </c>
      <c r="BI103" s="143">
        <f>IF(N103="nulová",J103,0)</f>
        <v>0</v>
      </c>
      <c r="BJ103" s="17" t="s">
        <v>83</v>
      </c>
      <c r="BK103" s="143">
        <f>ROUND(I103*H103,2)</f>
        <v>0</v>
      </c>
      <c r="BL103" s="17" t="s">
        <v>146</v>
      </c>
      <c r="BM103" s="142" t="s">
        <v>491</v>
      </c>
    </row>
    <row r="104" spans="2:65" s="1" customFormat="1" ht="11.25">
      <c r="B104" s="32"/>
      <c r="D104" s="151" t="s">
        <v>169</v>
      </c>
      <c r="F104" s="152" t="s">
        <v>322</v>
      </c>
      <c r="I104" s="146"/>
      <c r="L104" s="32"/>
      <c r="M104" s="147"/>
      <c r="T104" s="53"/>
      <c r="AT104" s="17" t="s">
        <v>169</v>
      </c>
      <c r="AU104" s="17" t="s">
        <v>85</v>
      </c>
    </row>
    <row r="105" spans="2:65" s="14" customFormat="1" ht="11.25">
      <c r="B105" s="177"/>
      <c r="D105" s="144" t="s">
        <v>171</v>
      </c>
      <c r="E105" s="178" t="s">
        <v>19</v>
      </c>
      <c r="F105" s="179" t="s">
        <v>492</v>
      </c>
      <c r="H105" s="178" t="s">
        <v>19</v>
      </c>
      <c r="I105" s="180"/>
      <c r="L105" s="177"/>
      <c r="M105" s="181"/>
      <c r="T105" s="182"/>
      <c r="AT105" s="178" t="s">
        <v>171</v>
      </c>
      <c r="AU105" s="178" t="s">
        <v>85</v>
      </c>
      <c r="AV105" s="14" t="s">
        <v>83</v>
      </c>
      <c r="AW105" s="14" t="s">
        <v>37</v>
      </c>
      <c r="AX105" s="14" t="s">
        <v>76</v>
      </c>
      <c r="AY105" s="178" t="s">
        <v>138</v>
      </c>
    </row>
    <row r="106" spans="2:65" s="12" customFormat="1" ht="11.25">
      <c r="B106" s="153"/>
      <c r="D106" s="144" t="s">
        <v>171</v>
      </c>
      <c r="E106" s="154" t="s">
        <v>19</v>
      </c>
      <c r="F106" s="155" t="s">
        <v>493</v>
      </c>
      <c r="H106" s="156">
        <v>6</v>
      </c>
      <c r="I106" s="157"/>
      <c r="L106" s="153"/>
      <c r="M106" s="158"/>
      <c r="T106" s="159"/>
      <c r="AT106" s="154" t="s">
        <v>171</v>
      </c>
      <c r="AU106" s="154" t="s">
        <v>85</v>
      </c>
      <c r="AV106" s="12" t="s">
        <v>85</v>
      </c>
      <c r="AW106" s="12" t="s">
        <v>37</v>
      </c>
      <c r="AX106" s="12" t="s">
        <v>76</v>
      </c>
      <c r="AY106" s="154" t="s">
        <v>138</v>
      </c>
    </row>
    <row r="107" spans="2:65" s="13" customFormat="1" ht="11.25">
      <c r="B107" s="160"/>
      <c r="D107" s="144" t="s">
        <v>171</v>
      </c>
      <c r="E107" s="161" t="s">
        <v>19</v>
      </c>
      <c r="F107" s="162" t="s">
        <v>173</v>
      </c>
      <c r="H107" s="163">
        <v>6</v>
      </c>
      <c r="I107" s="164"/>
      <c r="L107" s="160"/>
      <c r="M107" s="165"/>
      <c r="T107" s="166"/>
      <c r="AT107" s="161" t="s">
        <v>171</v>
      </c>
      <c r="AU107" s="161" t="s">
        <v>85</v>
      </c>
      <c r="AV107" s="13" t="s">
        <v>146</v>
      </c>
      <c r="AW107" s="13" t="s">
        <v>37</v>
      </c>
      <c r="AX107" s="13" t="s">
        <v>83</v>
      </c>
      <c r="AY107" s="161" t="s">
        <v>138</v>
      </c>
    </row>
    <row r="108" spans="2:65" s="1" customFormat="1" ht="24.2" customHeight="1">
      <c r="B108" s="32"/>
      <c r="C108" s="167" t="s">
        <v>193</v>
      </c>
      <c r="D108" s="167" t="s">
        <v>174</v>
      </c>
      <c r="E108" s="168" t="s">
        <v>325</v>
      </c>
      <c r="F108" s="169" t="s">
        <v>326</v>
      </c>
      <c r="G108" s="170" t="s">
        <v>166</v>
      </c>
      <c r="H108" s="171">
        <v>18</v>
      </c>
      <c r="I108" s="172"/>
      <c r="J108" s="173">
        <f>ROUND(I108*H108,2)</f>
        <v>0</v>
      </c>
      <c r="K108" s="169" t="s">
        <v>145</v>
      </c>
      <c r="L108" s="174"/>
      <c r="M108" s="175" t="s">
        <v>19</v>
      </c>
      <c r="N108" s="176" t="s">
        <v>47</v>
      </c>
      <c r="P108" s="140">
        <f>O108*H108</f>
        <v>0</v>
      </c>
      <c r="Q108" s="140">
        <v>0</v>
      </c>
      <c r="R108" s="140">
        <f>Q108*H108</f>
        <v>0</v>
      </c>
      <c r="S108" s="140">
        <v>0</v>
      </c>
      <c r="T108" s="141">
        <f>S108*H108</f>
        <v>0</v>
      </c>
      <c r="AR108" s="142" t="s">
        <v>178</v>
      </c>
      <c r="AT108" s="142" t="s">
        <v>174</v>
      </c>
      <c r="AU108" s="142" t="s">
        <v>85</v>
      </c>
      <c r="AY108" s="17" t="s">
        <v>138</v>
      </c>
      <c r="BE108" s="143">
        <f>IF(N108="základní",J108,0)</f>
        <v>0</v>
      </c>
      <c r="BF108" s="143">
        <f>IF(N108="snížená",J108,0)</f>
        <v>0</v>
      </c>
      <c r="BG108" s="143">
        <f>IF(N108="zákl. přenesená",J108,0)</f>
        <v>0</v>
      </c>
      <c r="BH108" s="143">
        <f>IF(N108="sníž. přenesená",J108,0)</f>
        <v>0</v>
      </c>
      <c r="BI108" s="143">
        <f>IF(N108="nulová",J108,0)</f>
        <v>0</v>
      </c>
      <c r="BJ108" s="17" t="s">
        <v>83</v>
      </c>
      <c r="BK108" s="143">
        <f>ROUND(I108*H108,2)</f>
        <v>0</v>
      </c>
      <c r="BL108" s="17" t="s">
        <v>146</v>
      </c>
      <c r="BM108" s="142" t="s">
        <v>494</v>
      </c>
    </row>
    <row r="109" spans="2:65" s="14" customFormat="1" ht="11.25">
      <c r="B109" s="177"/>
      <c r="D109" s="144" t="s">
        <v>171</v>
      </c>
      <c r="E109" s="178" t="s">
        <v>19</v>
      </c>
      <c r="F109" s="179" t="s">
        <v>401</v>
      </c>
      <c r="H109" s="178" t="s">
        <v>19</v>
      </c>
      <c r="I109" s="180"/>
      <c r="L109" s="177"/>
      <c r="M109" s="181"/>
      <c r="T109" s="182"/>
      <c r="AT109" s="178" t="s">
        <v>171</v>
      </c>
      <c r="AU109" s="178" t="s">
        <v>85</v>
      </c>
      <c r="AV109" s="14" t="s">
        <v>83</v>
      </c>
      <c r="AW109" s="14" t="s">
        <v>37</v>
      </c>
      <c r="AX109" s="14" t="s">
        <v>76</v>
      </c>
      <c r="AY109" s="178" t="s">
        <v>138</v>
      </c>
    </row>
    <row r="110" spans="2:65" s="12" customFormat="1" ht="11.25">
      <c r="B110" s="153"/>
      <c r="D110" s="144" t="s">
        <v>171</v>
      </c>
      <c r="E110" s="154" t="s">
        <v>19</v>
      </c>
      <c r="F110" s="155" t="s">
        <v>495</v>
      </c>
      <c r="H110" s="156">
        <v>18</v>
      </c>
      <c r="I110" s="157"/>
      <c r="L110" s="153"/>
      <c r="M110" s="158"/>
      <c r="T110" s="159"/>
      <c r="AT110" s="154" t="s">
        <v>171</v>
      </c>
      <c r="AU110" s="154" t="s">
        <v>85</v>
      </c>
      <c r="AV110" s="12" t="s">
        <v>85</v>
      </c>
      <c r="AW110" s="12" t="s">
        <v>37</v>
      </c>
      <c r="AX110" s="12" t="s">
        <v>76</v>
      </c>
      <c r="AY110" s="154" t="s">
        <v>138</v>
      </c>
    </row>
    <row r="111" spans="2:65" s="13" customFormat="1" ht="11.25">
      <c r="B111" s="160"/>
      <c r="D111" s="144" t="s">
        <v>171</v>
      </c>
      <c r="E111" s="161" t="s">
        <v>19</v>
      </c>
      <c r="F111" s="162" t="s">
        <v>173</v>
      </c>
      <c r="H111" s="163">
        <v>18</v>
      </c>
      <c r="I111" s="164"/>
      <c r="L111" s="160"/>
      <c r="M111" s="165"/>
      <c r="T111" s="166"/>
      <c r="AT111" s="161" t="s">
        <v>171</v>
      </c>
      <c r="AU111" s="161" t="s">
        <v>85</v>
      </c>
      <c r="AV111" s="13" t="s">
        <v>146</v>
      </c>
      <c r="AW111" s="13" t="s">
        <v>37</v>
      </c>
      <c r="AX111" s="13" t="s">
        <v>83</v>
      </c>
      <c r="AY111" s="161" t="s">
        <v>138</v>
      </c>
    </row>
    <row r="112" spans="2:65" s="1" customFormat="1" ht="24.2" customHeight="1">
      <c r="B112" s="32"/>
      <c r="C112" s="131" t="s">
        <v>199</v>
      </c>
      <c r="D112" s="131" t="s">
        <v>141</v>
      </c>
      <c r="E112" s="132" t="s">
        <v>331</v>
      </c>
      <c r="F112" s="133" t="s">
        <v>332</v>
      </c>
      <c r="G112" s="134" t="s">
        <v>144</v>
      </c>
      <c r="H112" s="135">
        <v>0.6</v>
      </c>
      <c r="I112" s="136"/>
      <c r="J112" s="137">
        <f>ROUND(I112*H112,2)</f>
        <v>0</v>
      </c>
      <c r="K112" s="133" t="s">
        <v>167</v>
      </c>
      <c r="L112" s="32"/>
      <c r="M112" s="138" t="s">
        <v>19</v>
      </c>
      <c r="N112" s="139" t="s">
        <v>47</v>
      </c>
      <c r="P112" s="140">
        <f>O112*H112</f>
        <v>0</v>
      </c>
      <c r="Q112" s="140">
        <v>0</v>
      </c>
      <c r="R112" s="140">
        <f>Q112*H112</f>
        <v>0</v>
      </c>
      <c r="S112" s="140">
        <v>0</v>
      </c>
      <c r="T112" s="141">
        <f>S112*H112</f>
        <v>0</v>
      </c>
      <c r="AR112" s="142" t="s">
        <v>146</v>
      </c>
      <c r="AT112" s="142" t="s">
        <v>141</v>
      </c>
      <c r="AU112" s="142" t="s">
        <v>85</v>
      </c>
      <c r="AY112" s="17" t="s">
        <v>138</v>
      </c>
      <c r="BE112" s="143">
        <f>IF(N112="základní",J112,0)</f>
        <v>0</v>
      </c>
      <c r="BF112" s="143">
        <f>IF(N112="snížená",J112,0)</f>
        <v>0</v>
      </c>
      <c r="BG112" s="143">
        <f>IF(N112="zákl. přenesená",J112,0)</f>
        <v>0</v>
      </c>
      <c r="BH112" s="143">
        <f>IF(N112="sníž. přenesená",J112,0)</f>
        <v>0</v>
      </c>
      <c r="BI112" s="143">
        <f>IF(N112="nulová",J112,0)</f>
        <v>0</v>
      </c>
      <c r="BJ112" s="17" t="s">
        <v>83</v>
      </c>
      <c r="BK112" s="143">
        <f>ROUND(I112*H112,2)</f>
        <v>0</v>
      </c>
      <c r="BL112" s="17" t="s">
        <v>146</v>
      </c>
      <c r="BM112" s="142" t="s">
        <v>496</v>
      </c>
    </row>
    <row r="113" spans="2:65" s="1" customFormat="1" ht="11.25">
      <c r="B113" s="32"/>
      <c r="D113" s="151" t="s">
        <v>169</v>
      </c>
      <c r="F113" s="152" t="s">
        <v>334</v>
      </c>
      <c r="I113" s="146"/>
      <c r="L113" s="32"/>
      <c r="M113" s="147"/>
      <c r="T113" s="53"/>
      <c r="AT113" s="17" t="s">
        <v>169</v>
      </c>
      <c r="AU113" s="17" t="s">
        <v>85</v>
      </c>
    </row>
    <row r="114" spans="2:65" s="12" customFormat="1" ht="11.25">
      <c r="B114" s="153"/>
      <c r="D114" s="144" t="s">
        <v>171</v>
      </c>
      <c r="E114" s="154" t="s">
        <v>19</v>
      </c>
      <c r="F114" s="155" t="s">
        <v>497</v>
      </c>
      <c r="H114" s="156">
        <v>0.6</v>
      </c>
      <c r="I114" s="157"/>
      <c r="L114" s="153"/>
      <c r="M114" s="158"/>
      <c r="T114" s="159"/>
      <c r="AT114" s="154" t="s">
        <v>171</v>
      </c>
      <c r="AU114" s="154" t="s">
        <v>85</v>
      </c>
      <c r="AV114" s="12" t="s">
        <v>85</v>
      </c>
      <c r="AW114" s="12" t="s">
        <v>37</v>
      </c>
      <c r="AX114" s="12" t="s">
        <v>76</v>
      </c>
      <c r="AY114" s="154" t="s">
        <v>138</v>
      </c>
    </row>
    <row r="115" spans="2:65" s="13" customFormat="1" ht="11.25">
      <c r="B115" s="160"/>
      <c r="D115" s="144" t="s">
        <v>171</v>
      </c>
      <c r="E115" s="161" t="s">
        <v>19</v>
      </c>
      <c r="F115" s="162" t="s">
        <v>173</v>
      </c>
      <c r="H115" s="163">
        <v>0.6</v>
      </c>
      <c r="I115" s="164"/>
      <c r="L115" s="160"/>
      <c r="M115" s="165"/>
      <c r="T115" s="166"/>
      <c r="AT115" s="161" t="s">
        <v>171</v>
      </c>
      <c r="AU115" s="161" t="s">
        <v>85</v>
      </c>
      <c r="AV115" s="13" t="s">
        <v>146</v>
      </c>
      <c r="AW115" s="13" t="s">
        <v>37</v>
      </c>
      <c r="AX115" s="13" t="s">
        <v>83</v>
      </c>
      <c r="AY115" s="161" t="s">
        <v>138</v>
      </c>
    </row>
    <row r="116" spans="2:65" s="1" customFormat="1" ht="16.5" customHeight="1">
      <c r="B116" s="32"/>
      <c r="C116" s="167" t="s">
        <v>178</v>
      </c>
      <c r="D116" s="167" t="s">
        <v>174</v>
      </c>
      <c r="E116" s="168" t="s">
        <v>337</v>
      </c>
      <c r="F116" s="169" t="s">
        <v>338</v>
      </c>
      <c r="G116" s="170" t="s">
        <v>177</v>
      </c>
      <c r="H116" s="171">
        <v>0.03</v>
      </c>
      <c r="I116" s="172"/>
      <c r="J116" s="173">
        <f>ROUND(I116*H116,2)</f>
        <v>0</v>
      </c>
      <c r="K116" s="169" t="s">
        <v>145</v>
      </c>
      <c r="L116" s="174"/>
      <c r="M116" s="175" t="s">
        <v>19</v>
      </c>
      <c r="N116" s="176" t="s">
        <v>47</v>
      </c>
      <c r="P116" s="140">
        <f>O116*H116</f>
        <v>0</v>
      </c>
      <c r="Q116" s="140">
        <v>0.2</v>
      </c>
      <c r="R116" s="140">
        <f>Q116*H116</f>
        <v>6.0000000000000001E-3</v>
      </c>
      <c r="S116" s="140">
        <v>0</v>
      </c>
      <c r="T116" s="141">
        <f>S116*H116</f>
        <v>0</v>
      </c>
      <c r="AR116" s="142" t="s">
        <v>178</v>
      </c>
      <c r="AT116" s="142" t="s">
        <v>174</v>
      </c>
      <c r="AU116" s="142" t="s">
        <v>85</v>
      </c>
      <c r="AY116" s="17" t="s">
        <v>138</v>
      </c>
      <c r="BE116" s="143">
        <f>IF(N116="základní",J116,0)</f>
        <v>0</v>
      </c>
      <c r="BF116" s="143">
        <f>IF(N116="snížená",J116,0)</f>
        <v>0</v>
      </c>
      <c r="BG116" s="143">
        <f>IF(N116="zákl. přenesená",J116,0)</f>
        <v>0</v>
      </c>
      <c r="BH116" s="143">
        <f>IF(N116="sníž. přenesená",J116,0)</f>
        <v>0</v>
      </c>
      <c r="BI116" s="143">
        <f>IF(N116="nulová",J116,0)</f>
        <v>0</v>
      </c>
      <c r="BJ116" s="17" t="s">
        <v>83</v>
      </c>
      <c r="BK116" s="143">
        <f>ROUND(I116*H116,2)</f>
        <v>0</v>
      </c>
      <c r="BL116" s="17" t="s">
        <v>146</v>
      </c>
      <c r="BM116" s="142" t="s">
        <v>498</v>
      </c>
    </row>
    <row r="117" spans="2:65" s="14" customFormat="1" ht="11.25">
      <c r="B117" s="177"/>
      <c r="D117" s="144" t="s">
        <v>171</v>
      </c>
      <c r="E117" s="178" t="s">
        <v>19</v>
      </c>
      <c r="F117" s="179" t="s">
        <v>406</v>
      </c>
      <c r="H117" s="178" t="s">
        <v>19</v>
      </c>
      <c r="I117" s="180"/>
      <c r="L117" s="177"/>
      <c r="M117" s="181"/>
      <c r="T117" s="182"/>
      <c r="AT117" s="178" t="s">
        <v>171</v>
      </c>
      <c r="AU117" s="178" t="s">
        <v>85</v>
      </c>
      <c r="AV117" s="14" t="s">
        <v>83</v>
      </c>
      <c r="AW117" s="14" t="s">
        <v>37</v>
      </c>
      <c r="AX117" s="14" t="s">
        <v>76</v>
      </c>
      <c r="AY117" s="178" t="s">
        <v>138</v>
      </c>
    </row>
    <row r="118" spans="2:65" s="12" customFormat="1" ht="11.25">
      <c r="B118" s="153"/>
      <c r="D118" s="144" t="s">
        <v>171</v>
      </c>
      <c r="E118" s="154" t="s">
        <v>19</v>
      </c>
      <c r="F118" s="155" t="s">
        <v>499</v>
      </c>
      <c r="H118" s="156">
        <v>0.03</v>
      </c>
      <c r="I118" s="157"/>
      <c r="L118" s="153"/>
      <c r="M118" s="158"/>
      <c r="T118" s="159"/>
      <c r="AT118" s="154" t="s">
        <v>171</v>
      </c>
      <c r="AU118" s="154" t="s">
        <v>85</v>
      </c>
      <c r="AV118" s="12" t="s">
        <v>85</v>
      </c>
      <c r="AW118" s="12" t="s">
        <v>37</v>
      </c>
      <c r="AX118" s="12" t="s">
        <v>76</v>
      </c>
      <c r="AY118" s="154" t="s">
        <v>138</v>
      </c>
    </row>
    <row r="119" spans="2:65" s="13" customFormat="1" ht="11.25">
      <c r="B119" s="160"/>
      <c r="D119" s="144" t="s">
        <v>171</v>
      </c>
      <c r="E119" s="161" t="s">
        <v>19</v>
      </c>
      <c r="F119" s="162" t="s">
        <v>173</v>
      </c>
      <c r="H119" s="163">
        <v>0.03</v>
      </c>
      <c r="I119" s="164"/>
      <c r="L119" s="160"/>
      <c r="M119" s="165"/>
      <c r="T119" s="166"/>
      <c r="AT119" s="161" t="s">
        <v>171</v>
      </c>
      <c r="AU119" s="161" t="s">
        <v>85</v>
      </c>
      <c r="AV119" s="13" t="s">
        <v>146</v>
      </c>
      <c r="AW119" s="13" t="s">
        <v>37</v>
      </c>
      <c r="AX119" s="13" t="s">
        <v>83</v>
      </c>
      <c r="AY119" s="161" t="s">
        <v>138</v>
      </c>
    </row>
    <row r="120" spans="2:65" s="1" customFormat="1" ht="21.75" customHeight="1">
      <c r="B120" s="32"/>
      <c r="C120" s="131" t="s">
        <v>206</v>
      </c>
      <c r="D120" s="131" t="s">
        <v>141</v>
      </c>
      <c r="E120" s="132" t="s">
        <v>343</v>
      </c>
      <c r="F120" s="133" t="s">
        <v>344</v>
      </c>
      <c r="G120" s="134" t="s">
        <v>177</v>
      </c>
      <c r="H120" s="135">
        <v>0.06</v>
      </c>
      <c r="I120" s="136"/>
      <c r="J120" s="137">
        <f>ROUND(I120*H120,2)</f>
        <v>0</v>
      </c>
      <c r="K120" s="133" t="s">
        <v>167</v>
      </c>
      <c r="L120" s="32"/>
      <c r="M120" s="138" t="s">
        <v>19</v>
      </c>
      <c r="N120" s="139" t="s">
        <v>47</v>
      </c>
      <c r="P120" s="140">
        <f>O120*H120</f>
        <v>0</v>
      </c>
      <c r="Q120" s="140">
        <v>0</v>
      </c>
      <c r="R120" s="140">
        <f>Q120*H120</f>
        <v>0</v>
      </c>
      <c r="S120" s="140">
        <v>0</v>
      </c>
      <c r="T120" s="141">
        <f>S120*H120</f>
        <v>0</v>
      </c>
      <c r="AR120" s="142" t="s">
        <v>146</v>
      </c>
      <c r="AT120" s="142" t="s">
        <v>141</v>
      </c>
      <c r="AU120" s="142" t="s">
        <v>85</v>
      </c>
      <c r="AY120" s="17" t="s">
        <v>138</v>
      </c>
      <c r="BE120" s="143">
        <f>IF(N120="základní",J120,0)</f>
        <v>0</v>
      </c>
      <c r="BF120" s="143">
        <f>IF(N120="snížená",J120,0)</f>
        <v>0</v>
      </c>
      <c r="BG120" s="143">
        <f>IF(N120="zákl. přenesená",J120,0)</f>
        <v>0</v>
      </c>
      <c r="BH120" s="143">
        <f>IF(N120="sníž. přenesená",J120,0)</f>
        <v>0</v>
      </c>
      <c r="BI120" s="143">
        <f>IF(N120="nulová",J120,0)</f>
        <v>0</v>
      </c>
      <c r="BJ120" s="17" t="s">
        <v>83</v>
      </c>
      <c r="BK120" s="143">
        <f>ROUND(I120*H120,2)</f>
        <v>0</v>
      </c>
      <c r="BL120" s="17" t="s">
        <v>146</v>
      </c>
      <c r="BM120" s="142" t="s">
        <v>500</v>
      </c>
    </row>
    <row r="121" spans="2:65" s="1" customFormat="1" ht="11.25">
      <c r="B121" s="32"/>
      <c r="D121" s="151" t="s">
        <v>169</v>
      </c>
      <c r="F121" s="152" t="s">
        <v>346</v>
      </c>
      <c r="I121" s="146"/>
      <c r="L121" s="32"/>
      <c r="M121" s="147"/>
      <c r="T121" s="53"/>
      <c r="AT121" s="17" t="s">
        <v>169</v>
      </c>
      <c r="AU121" s="17" t="s">
        <v>85</v>
      </c>
    </row>
    <row r="122" spans="2:65" s="14" customFormat="1" ht="11.25">
      <c r="B122" s="177"/>
      <c r="D122" s="144" t="s">
        <v>171</v>
      </c>
      <c r="E122" s="178" t="s">
        <v>19</v>
      </c>
      <c r="F122" s="179" t="s">
        <v>409</v>
      </c>
      <c r="H122" s="178" t="s">
        <v>19</v>
      </c>
      <c r="I122" s="180"/>
      <c r="L122" s="177"/>
      <c r="M122" s="181"/>
      <c r="T122" s="182"/>
      <c r="AT122" s="178" t="s">
        <v>171</v>
      </c>
      <c r="AU122" s="178" t="s">
        <v>85</v>
      </c>
      <c r="AV122" s="14" t="s">
        <v>83</v>
      </c>
      <c r="AW122" s="14" t="s">
        <v>37</v>
      </c>
      <c r="AX122" s="14" t="s">
        <v>76</v>
      </c>
      <c r="AY122" s="178" t="s">
        <v>138</v>
      </c>
    </row>
    <row r="123" spans="2:65" s="12" customFormat="1" ht="11.25">
      <c r="B123" s="153"/>
      <c r="D123" s="144" t="s">
        <v>171</v>
      </c>
      <c r="E123" s="154" t="s">
        <v>19</v>
      </c>
      <c r="F123" s="155" t="s">
        <v>501</v>
      </c>
      <c r="H123" s="156">
        <v>0.06</v>
      </c>
      <c r="I123" s="157"/>
      <c r="L123" s="153"/>
      <c r="M123" s="158"/>
      <c r="T123" s="159"/>
      <c r="AT123" s="154" t="s">
        <v>171</v>
      </c>
      <c r="AU123" s="154" t="s">
        <v>85</v>
      </c>
      <c r="AV123" s="12" t="s">
        <v>85</v>
      </c>
      <c r="AW123" s="12" t="s">
        <v>37</v>
      </c>
      <c r="AX123" s="12" t="s">
        <v>76</v>
      </c>
      <c r="AY123" s="154" t="s">
        <v>138</v>
      </c>
    </row>
    <row r="124" spans="2:65" s="13" customFormat="1" ht="11.25">
      <c r="B124" s="160"/>
      <c r="D124" s="144" t="s">
        <v>171</v>
      </c>
      <c r="E124" s="161" t="s">
        <v>19</v>
      </c>
      <c r="F124" s="162" t="s">
        <v>173</v>
      </c>
      <c r="H124" s="163">
        <v>0.06</v>
      </c>
      <c r="I124" s="164"/>
      <c r="L124" s="160"/>
      <c r="M124" s="165"/>
      <c r="T124" s="166"/>
      <c r="AT124" s="161" t="s">
        <v>171</v>
      </c>
      <c r="AU124" s="161" t="s">
        <v>85</v>
      </c>
      <c r="AV124" s="13" t="s">
        <v>146</v>
      </c>
      <c r="AW124" s="13" t="s">
        <v>37</v>
      </c>
      <c r="AX124" s="13" t="s">
        <v>83</v>
      </c>
      <c r="AY124" s="161" t="s">
        <v>138</v>
      </c>
    </row>
    <row r="125" spans="2:65" s="1" customFormat="1" ht="21.75" customHeight="1">
      <c r="B125" s="32"/>
      <c r="C125" s="131" t="s">
        <v>210</v>
      </c>
      <c r="D125" s="131" t="s">
        <v>141</v>
      </c>
      <c r="E125" s="132" t="s">
        <v>349</v>
      </c>
      <c r="F125" s="133" t="s">
        <v>350</v>
      </c>
      <c r="G125" s="134" t="s">
        <v>177</v>
      </c>
      <c r="H125" s="135">
        <v>0.06</v>
      </c>
      <c r="I125" s="136"/>
      <c r="J125" s="137">
        <f>ROUND(I125*H125,2)</f>
        <v>0</v>
      </c>
      <c r="K125" s="133" t="s">
        <v>167</v>
      </c>
      <c r="L125" s="32"/>
      <c r="M125" s="138" t="s">
        <v>19</v>
      </c>
      <c r="N125" s="139" t="s">
        <v>47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146</v>
      </c>
      <c r="AT125" s="142" t="s">
        <v>141</v>
      </c>
      <c r="AU125" s="142" t="s">
        <v>85</v>
      </c>
      <c r="AY125" s="17" t="s">
        <v>138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7" t="s">
        <v>83</v>
      </c>
      <c r="BK125" s="143">
        <f>ROUND(I125*H125,2)</f>
        <v>0</v>
      </c>
      <c r="BL125" s="17" t="s">
        <v>146</v>
      </c>
      <c r="BM125" s="142" t="s">
        <v>502</v>
      </c>
    </row>
    <row r="126" spans="2:65" s="1" customFormat="1" ht="11.25">
      <c r="B126" s="32"/>
      <c r="D126" s="151" t="s">
        <v>169</v>
      </c>
      <c r="F126" s="152" t="s">
        <v>352</v>
      </c>
      <c r="I126" s="146"/>
      <c r="L126" s="32"/>
      <c r="M126" s="147"/>
      <c r="T126" s="53"/>
      <c r="AT126" s="17" t="s">
        <v>169</v>
      </c>
      <c r="AU126" s="17" t="s">
        <v>85</v>
      </c>
    </row>
    <row r="127" spans="2:65" s="14" customFormat="1" ht="11.25">
      <c r="B127" s="177"/>
      <c r="D127" s="144" t="s">
        <v>171</v>
      </c>
      <c r="E127" s="178" t="s">
        <v>19</v>
      </c>
      <c r="F127" s="179" t="s">
        <v>409</v>
      </c>
      <c r="H127" s="178" t="s">
        <v>19</v>
      </c>
      <c r="I127" s="180"/>
      <c r="L127" s="177"/>
      <c r="M127" s="181"/>
      <c r="T127" s="182"/>
      <c r="AT127" s="178" t="s">
        <v>171</v>
      </c>
      <c r="AU127" s="178" t="s">
        <v>85</v>
      </c>
      <c r="AV127" s="14" t="s">
        <v>83</v>
      </c>
      <c r="AW127" s="14" t="s">
        <v>37</v>
      </c>
      <c r="AX127" s="14" t="s">
        <v>76</v>
      </c>
      <c r="AY127" s="178" t="s">
        <v>138</v>
      </c>
    </row>
    <row r="128" spans="2:65" s="12" customFormat="1" ht="11.25">
      <c r="B128" s="153"/>
      <c r="D128" s="144" t="s">
        <v>171</v>
      </c>
      <c r="E128" s="154" t="s">
        <v>19</v>
      </c>
      <c r="F128" s="155" t="s">
        <v>501</v>
      </c>
      <c r="H128" s="156">
        <v>0.06</v>
      </c>
      <c r="I128" s="157"/>
      <c r="L128" s="153"/>
      <c r="M128" s="158"/>
      <c r="T128" s="159"/>
      <c r="AT128" s="154" t="s">
        <v>171</v>
      </c>
      <c r="AU128" s="154" t="s">
        <v>85</v>
      </c>
      <c r="AV128" s="12" t="s">
        <v>85</v>
      </c>
      <c r="AW128" s="12" t="s">
        <v>37</v>
      </c>
      <c r="AX128" s="12" t="s">
        <v>76</v>
      </c>
      <c r="AY128" s="154" t="s">
        <v>138</v>
      </c>
    </row>
    <row r="129" spans="2:65" s="13" customFormat="1" ht="11.25">
      <c r="B129" s="160"/>
      <c r="D129" s="144" t="s">
        <v>171</v>
      </c>
      <c r="E129" s="161" t="s">
        <v>19</v>
      </c>
      <c r="F129" s="162" t="s">
        <v>173</v>
      </c>
      <c r="H129" s="163">
        <v>0.06</v>
      </c>
      <c r="I129" s="164"/>
      <c r="L129" s="160"/>
      <c r="M129" s="165"/>
      <c r="T129" s="166"/>
      <c r="AT129" s="161" t="s">
        <v>171</v>
      </c>
      <c r="AU129" s="161" t="s">
        <v>85</v>
      </c>
      <c r="AV129" s="13" t="s">
        <v>146</v>
      </c>
      <c r="AW129" s="13" t="s">
        <v>37</v>
      </c>
      <c r="AX129" s="13" t="s">
        <v>83</v>
      </c>
      <c r="AY129" s="161" t="s">
        <v>138</v>
      </c>
    </row>
    <row r="130" spans="2:65" s="1" customFormat="1" ht="24.2" customHeight="1">
      <c r="B130" s="32"/>
      <c r="C130" s="131" t="s">
        <v>139</v>
      </c>
      <c r="D130" s="131" t="s">
        <v>141</v>
      </c>
      <c r="E130" s="132" t="s">
        <v>354</v>
      </c>
      <c r="F130" s="133" t="s">
        <v>355</v>
      </c>
      <c r="G130" s="134" t="s">
        <v>177</v>
      </c>
      <c r="H130" s="135">
        <v>0.3</v>
      </c>
      <c r="I130" s="136"/>
      <c r="J130" s="137">
        <f>ROUND(I130*H130,2)</f>
        <v>0</v>
      </c>
      <c r="K130" s="133" t="s">
        <v>167</v>
      </c>
      <c r="L130" s="32"/>
      <c r="M130" s="138" t="s">
        <v>19</v>
      </c>
      <c r="N130" s="139" t="s">
        <v>47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146</v>
      </c>
      <c r="AT130" s="142" t="s">
        <v>141</v>
      </c>
      <c r="AU130" s="142" t="s">
        <v>85</v>
      </c>
      <c r="AY130" s="17" t="s">
        <v>138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7" t="s">
        <v>83</v>
      </c>
      <c r="BK130" s="143">
        <f>ROUND(I130*H130,2)</f>
        <v>0</v>
      </c>
      <c r="BL130" s="17" t="s">
        <v>146</v>
      </c>
      <c r="BM130" s="142" t="s">
        <v>503</v>
      </c>
    </row>
    <row r="131" spans="2:65" s="1" customFormat="1" ht="11.25">
      <c r="B131" s="32"/>
      <c r="D131" s="151" t="s">
        <v>169</v>
      </c>
      <c r="F131" s="152" t="s">
        <v>357</v>
      </c>
      <c r="I131" s="146"/>
      <c r="L131" s="32"/>
      <c r="M131" s="147"/>
      <c r="T131" s="53"/>
      <c r="AT131" s="17" t="s">
        <v>169</v>
      </c>
      <c r="AU131" s="17" t="s">
        <v>85</v>
      </c>
    </row>
    <row r="132" spans="2:65" s="14" customFormat="1" ht="11.25">
      <c r="B132" s="177"/>
      <c r="D132" s="144" t="s">
        <v>171</v>
      </c>
      <c r="E132" s="178" t="s">
        <v>19</v>
      </c>
      <c r="F132" s="179" t="s">
        <v>358</v>
      </c>
      <c r="H132" s="178" t="s">
        <v>19</v>
      </c>
      <c r="I132" s="180"/>
      <c r="L132" s="177"/>
      <c r="M132" s="181"/>
      <c r="T132" s="182"/>
      <c r="AT132" s="178" t="s">
        <v>171</v>
      </c>
      <c r="AU132" s="178" t="s">
        <v>85</v>
      </c>
      <c r="AV132" s="14" t="s">
        <v>83</v>
      </c>
      <c r="AW132" s="14" t="s">
        <v>37</v>
      </c>
      <c r="AX132" s="14" t="s">
        <v>76</v>
      </c>
      <c r="AY132" s="178" t="s">
        <v>138</v>
      </c>
    </row>
    <row r="133" spans="2:65" s="12" customFormat="1" ht="11.25">
      <c r="B133" s="153"/>
      <c r="D133" s="144" t="s">
        <v>171</v>
      </c>
      <c r="E133" s="154" t="s">
        <v>19</v>
      </c>
      <c r="F133" s="155" t="s">
        <v>504</v>
      </c>
      <c r="H133" s="156">
        <v>0.3</v>
      </c>
      <c r="I133" s="157"/>
      <c r="L133" s="153"/>
      <c r="M133" s="158"/>
      <c r="T133" s="159"/>
      <c r="AT133" s="154" t="s">
        <v>171</v>
      </c>
      <c r="AU133" s="154" t="s">
        <v>85</v>
      </c>
      <c r="AV133" s="12" t="s">
        <v>85</v>
      </c>
      <c r="AW133" s="12" t="s">
        <v>37</v>
      </c>
      <c r="AX133" s="12" t="s">
        <v>76</v>
      </c>
      <c r="AY133" s="154" t="s">
        <v>138</v>
      </c>
    </row>
    <row r="134" spans="2:65" s="13" customFormat="1" ht="11.25">
      <c r="B134" s="160"/>
      <c r="D134" s="144" t="s">
        <v>171</v>
      </c>
      <c r="E134" s="161" t="s">
        <v>19</v>
      </c>
      <c r="F134" s="162" t="s">
        <v>173</v>
      </c>
      <c r="H134" s="163">
        <v>0.3</v>
      </c>
      <c r="I134" s="164"/>
      <c r="L134" s="160"/>
      <c r="M134" s="183"/>
      <c r="N134" s="184"/>
      <c r="O134" s="184"/>
      <c r="P134" s="184"/>
      <c r="Q134" s="184"/>
      <c r="R134" s="184"/>
      <c r="S134" s="184"/>
      <c r="T134" s="185"/>
      <c r="AT134" s="161" t="s">
        <v>171</v>
      </c>
      <c r="AU134" s="161" t="s">
        <v>85</v>
      </c>
      <c r="AV134" s="13" t="s">
        <v>146</v>
      </c>
      <c r="AW134" s="13" t="s">
        <v>37</v>
      </c>
      <c r="AX134" s="13" t="s">
        <v>83</v>
      </c>
      <c r="AY134" s="161" t="s">
        <v>138</v>
      </c>
    </row>
    <row r="135" spans="2:65" s="1" customFormat="1" ht="6.95" customHeight="1">
      <c r="B135" s="41"/>
      <c r="C135" s="42"/>
      <c r="D135" s="42"/>
      <c r="E135" s="42"/>
      <c r="F135" s="42"/>
      <c r="G135" s="42"/>
      <c r="H135" s="42"/>
      <c r="I135" s="42"/>
      <c r="J135" s="42"/>
      <c r="K135" s="42"/>
      <c r="L135" s="32"/>
    </row>
  </sheetData>
  <sheetProtection algorithmName="SHA-512" hashValue="tudPzxx1xJCtQ/CqK11wSw+pp13bxxBNxBXIgXv3jLpyF9OTOIlz4sqQNbbTgcBFTE1etCCNcp1bIKLE2hHOqw==" saltValue="hmkVeqhAayc+woqr73RDV0dVKVudPUIKGTWzu1GDcaJFatFZzXY/949xpnocQXuGe3cL3hvmii/D+XANo2Z14w==" spinCount="100000" sheet="1" objects="1" scenarios="1" formatColumns="0" formatRows="0" autoFilter="0"/>
  <autoFilter ref="C86:K134" xr:uid="{00000000-0009-0000-0000-000005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500-000000000000}"/>
    <hyperlink ref="F99" r:id="rId2" xr:uid="{00000000-0004-0000-0500-000001000000}"/>
    <hyperlink ref="F104" r:id="rId3" xr:uid="{00000000-0004-0000-0500-000002000000}"/>
    <hyperlink ref="F113" r:id="rId4" xr:uid="{00000000-0004-0000-0500-000003000000}"/>
    <hyperlink ref="F121" r:id="rId5" xr:uid="{00000000-0004-0000-0500-000004000000}"/>
    <hyperlink ref="F126" r:id="rId6" xr:uid="{00000000-0004-0000-0500-000005000000}"/>
    <hyperlink ref="F131" r:id="rId7" xr:uid="{00000000-0004-0000-0500-000006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8"/>
  <headerFooter>
    <oddFooter>&amp;CStrana &amp;P z &amp;N</oddFooter>
  </headerFooter>
  <drawing r:id="rId9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2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7" t="s">
        <v>105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112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312" t="str">
        <f>'Rekapitulace stavby'!K6</f>
        <v>Dětské dopravní hřiště Šumperk - SO 800 Vegetační úpravy - výsadba</v>
      </c>
      <c r="F7" s="313"/>
      <c r="G7" s="313"/>
      <c r="H7" s="313"/>
      <c r="L7" s="20"/>
    </row>
    <row r="8" spans="2:46" ht="12" customHeight="1">
      <c r="B8" s="20"/>
      <c r="D8" s="27" t="s">
        <v>113</v>
      </c>
      <c r="L8" s="20"/>
    </row>
    <row r="9" spans="2:46" s="1" customFormat="1" ht="16.5" customHeight="1">
      <c r="B9" s="32"/>
      <c r="E9" s="312" t="s">
        <v>114</v>
      </c>
      <c r="F9" s="314"/>
      <c r="G9" s="314"/>
      <c r="H9" s="314"/>
      <c r="L9" s="32"/>
    </row>
    <row r="10" spans="2:46" s="1" customFormat="1" ht="12" customHeight="1">
      <c r="B10" s="32"/>
      <c r="D10" s="27" t="s">
        <v>115</v>
      </c>
      <c r="L10" s="32"/>
    </row>
    <row r="11" spans="2:46" s="1" customFormat="1" ht="16.5" customHeight="1">
      <c r="B11" s="32"/>
      <c r="E11" s="271" t="s">
        <v>505</v>
      </c>
      <c r="F11" s="314"/>
      <c r="G11" s="314"/>
      <c r="H11" s="314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21. 8. 2025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>
      <c r="B17" s="32"/>
      <c r="E17" s="25" t="s">
        <v>28</v>
      </c>
      <c r="I17" s="27" t="s">
        <v>29</v>
      </c>
      <c r="J17" s="25" t="s">
        <v>30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15" t="str">
        <f>'Rekapitulace stavby'!E14</f>
        <v>Vyplň údaj</v>
      </c>
      <c r="F20" s="296"/>
      <c r="G20" s="296"/>
      <c r="H20" s="296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33</v>
      </c>
      <c r="I22" s="27" t="s">
        <v>26</v>
      </c>
      <c r="J22" s="25" t="s">
        <v>34</v>
      </c>
      <c r="L22" s="32"/>
    </row>
    <row r="23" spans="2:12" s="1" customFormat="1" ht="18" customHeight="1">
      <c r="B23" s="32"/>
      <c r="E23" s="25" t="s">
        <v>35</v>
      </c>
      <c r="I23" s="27" t="s">
        <v>29</v>
      </c>
      <c r="J23" s="25" t="s">
        <v>36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38</v>
      </c>
      <c r="I25" s="27" t="s">
        <v>26</v>
      </c>
      <c r="J25" s="25" t="s">
        <v>19</v>
      </c>
      <c r="L25" s="32"/>
    </row>
    <row r="26" spans="2:12" s="1" customFormat="1" ht="18" customHeight="1">
      <c r="B26" s="32"/>
      <c r="E26" s="25" t="s">
        <v>39</v>
      </c>
      <c r="I26" s="27" t="s">
        <v>29</v>
      </c>
      <c r="J26" s="25" t="s">
        <v>19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40</v>
      </c>
      <c r="L28" s="32"/>
    </row>
    <row r="29" spans="2:12" s="7" customFormat="1" ht="16.5" customHeight="1">
      <c r="B29" s="91"/>
      <c r="E29" s="301" t="s">
        <v>19</v>
      </c>
      <c r="F29" s="301"/>
      <c r="G29" s="301"/>
      <c r="H29" s="301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42</v>
      </c>
      <c r="J32" s="63">
        <f>ROUND(J87, 2)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44</v>
      </c>
      <c r="I34" s="35" t="s">
        <v>43</v>
      </c>
      <c r="J34" s="35" t="s">
        <v>45</v>
      </c>
      <c r="L34" s="32"/>
    </row>
    <row r="35" spans="2:12" s="1" customFormat="1" ht="14.45" customHeight="1">
      <c r="B35" s="32"/>
      <c r="D35" s="52" t="s">
        <v>46</v>
      </c>
      <c r="E35" s="27" t="s">
        <v>47</v>
      </c>
      <c r="F35" s="83">
        <f>ROUND((SUM(BE87:BE125)),  2)</f>
        <v>0</v>
      </c>
      <c r="I35" s="93">
        <v>0.21</v>
      </c>
      <c r="J35" s="83">
        <f>ROUND(((SUM(BE87:BE125))*I35),  2)</f>
        <v>0</v>
      </c>
      <c r="L35" s="32"/>
    </row>
    <row r="36" spans="2:12" s="1" customFormat="1" ht="14.45" customHeight="1">
      <c r="B36" s="32"/>
      <c r="E36" s="27" t="s">
        <v>48</v>
      </c>
      <c r="F36" s="83">
        <f>ROUND((SUM(BF87:BF125)),  2)</f>
        <v>0</v>
      </c>
      <c r="I36" s="93">
        <v>0.12</v>
      </c>
      <c r="J36" s="83">
        <f>ROUND(((SUM(BF87:BF125))*I36),  2)</f>
        <v>0</v>
      </c>
      <c r="L36" s="32"/>
    </row>
    <row r="37" spans="2:12" s="1" customFormat="1" ht="14.45" hidden="1" customHeight="1">
      <c r="B37" s="32"/>
      <c r="E37" s="27" t="s">
        <v>49</v>
      </c>
      <c r="F37" s="83">
        <f>ROUND((SUM(BG87:BG125)),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7" t="s">
        <v>50</v>
      </c>
      <c r="F38" s="83">
        <f>ROUND((SUM(BH87:BH125)),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>
      <c r="B39" s="32"/>
      <c r="E39" s="27" t="s">
        <v>51</v>
      </c>
      <c r="F39" s="83">
        <f>ROUND((SUM(BI87:BI125)),  2)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52</v>
      </c>
      <c r="E41" s="54"/>
      <c r="F41" s="54"/>
      <c r="G41" s="96" t="s">
        <v>53</v>
      </c>
      <c r="H41" s="97" t="s">
        <v>54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>
      <c r="B47" s="32"/>
      <c r="C47" s="21" t="s">
        <v>117</v>
      </c>
      <c r="L47" s="32"/>
    </row>
    <row r="48" spans="2:12" s="1" customFormat="1" ht="6.95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26.25" customHeight="1">
      <c r="B50" s="32"/>
      <c r="E50" s="312" t="str">
        <f>E7</f>
        <v>Dětské dopravní hřiště Šumperk - SO 800 Vegetační úpravy - výsadba</v>
      </c>
      <c r="F50" s="313"/>
      <c r="G50" s="313"/>
      <c r="H50" s="313"/>
      <c r="L50" s="32"/>
    </row>
    <row r="51" spans="2:47" ht="12" customHeight="1">
      <c r="B51" s="20"/>
      <c r="C51" s="27" t="s">
        <v>113</v>
      </c>
      <c r="L51" s="20"/>
    </row>
    <row r="52" spans="2:47" s="1" customFormat="1" ht="16.5" customHeight="1">
      <c r="B52" s="32"/>
      <c r="E52" s="312" t="s">
        <v>114</v>
      </c>
      <c r="F52" s="314"/>
      <c r="G52" s="314"/>
      <c r="H52" s="314"/>
      <c r="L52" s="32"/>
    </row>
    <row r="53" spans="2:47" s="1" customFormat="1" ht="12" customHeight="1">
      <c r="B53" s="32"/>
      <c r="C53" s="27" t="s">
        <v>115</v>
      </c>
      <c r="L53" s="32"/>
    </row>
    <row r="54" spans="2:47" s="1" customFormat="1" ht="16.5" customHeight="1">
      <c r="B54" s="32"/>
      <c r="E54" s="271" t="str">
        <f>E11</f>
        <v>SO 806 - Vegetační úpravy - trávník</v>
      </c>
      <c r="F54" s="314"/>
      <c r="G54" s="314"/>
      <c r="H54" s="314"/>
      <c r="L54" s="32"/>
    </row>
    <row r="55" spans="2:47" s="1" customFormat="1" ht="6.95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k.ú. Šumperk</v>
      </c>
      <c r="I56" s="27" t="s">
        <v>23</v>
      </c>
      <c r="J56" s="49" t="str">
        <f>IF(J14="","",J14)</f>
        <v>21. 8. 2025</v>
      </c>
      <c r="L56" s="32"/>
    </row>
    <row r="57" spans="2:47" s="1" customFormat="1" ht="6.95" customHeight="1">
      <c r="B57" s="32"/>
      <c r="L57" s="32"/>
    </row>
    <row r="58" spans="2:47" s="1" customFormat="1" ht="15.2" customHeight="1">
      <c r="B58" s="32"/>
      <c r="C58" s="27" t="s">
        <v>25</v>
      </c>
      <c r="F58" s="25" t="str">
        <f>E17</f>
        <v>Město Šumperk</v>
      </c>
      <c r="I58" s="27" t="s">
        <v>33</v>
      </c>
      <c r="J58" s="30" t="str">
        <f>E23</f>
        <v>Cekr CZ s.r.o.</v>
      </c>
      <c r="L58" s="32"/>
    </row>
    <row r="59" spans="2:47" s="1" customFormat="1" ht="40.15" customHeight="1">
      <c r="B59" s="32"/>
      <c r="C59" s="27" t="s">
        <v>31</v>
      </c>
      <c r="F59" s="25" t="str">
        <f>IF(E20="","",E20)</f>
        <v>Vyplň údaj</v>
      </c>
      <c r="I59" s="27" t="s">
        <v>38</v>
      </c>
      <c r="J59" s="30" t="str">
        <f>E26</f>
        <v>Ateliér Máj, Ing. Svorová, Ing. Zuntychová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118</v>
      </c>
      <c r="D61" s="94"/>
      <c r="E61" s="94"/>
      <c r="F61" s="94"/>
      <c r="G61" s="94"/>
      <c r="H61" s="94"/>
      <c r="I61" s="94"/>
      <c r="J61" s="101" t="s">
        <v>119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" customHeight="1">
      <c r="B63" s="32"/>
      <c r="C63" s="102" t="s">
        <v>74</v>
      </c>
      <c r="J63" s="63">
        <f>J87</f>
        <v>0</v>
      </c>
      <c r="L63" s="32"/>
      <c r="AU63" s="17" t="s">
        <v>120</v>
      </c>
    </row>
    <row r="64" spans="2:47" s="8" customFormat="1" ht="24.95" customHeight="1">
      <c r="B64" s="103"/>
      <c r="D64" s="104" t="s">
        <v>121</v>
      </c>
      <c r="E64" s="105"/>
      <c r="F64" s="105"/>
      <c r="G64" s="105"/>
      <c r="H64" s="105"/>
      <c r="I64" s="105"/>
      <c r="J64" s="106">
        <f>J88</f>
        <v>0</v>
      </c>
      <c r="L64" s="103"/>
    </row>
    <row r="65" spans="2:12" s="9" customFormat="1" ht="19.899999999999999" customHeight="1">
      <c r="B65" s="107"/>
      <c r="D65" s="108" t="s">
        <v>506</v>
      </c>
      <c r="E65" s="109"/>
      <c r="F65" s="109"/>
      <c r="G65" s="109"/>
      <c r="H65" s="109"/>
      <c r="I65" s="109"/>
      <c r="J65" s="110">
        <f>J89</f>
        <v>0</v>
      </c>
      <c r="L65" s="107"/>
    </row>
    <row r="66" spans="2:12" s="1" customFormat="1" ht="21.75" customHeight="1">
      <c r="B66" s="32"/>
      <c r="L66" s="32"/>
    </row>
    <row r="67" spans="2:12" s="1" customFormat="1" ht="6.95" customHeight="1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2"/>
    </row>
    <row r="71" spans="2:12" s="1" customFormat="1" ht="6.95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2"/>
    </row>
    <row r="72" spans="2:12" s="1" customFormat="1" ht="24.95" customHeight="1">
      <c r="B72" s="32"/>
      <c r="C72" s="21" t="s">
        <v>123</v>
      </c>
      <c r="L72" s="32"/>
    </row>
    <row r="73" spans="2:12" s="1" customFormat="1" ht="6.95" customHeight="1">
      <c r="B73" s="32"/>
      <c r="L73" s="32"/>
    </row>
    <row r="74" spans="2:12" s="1" customFormat="1" ht="12" customHeight="1">
      <c r="B74" s="32"/>
      <c r="C74" s="27" t="s">
        <v>16</v>
      </c>
      <c r="L74" s="32"/>
    </row>
    <row r="75" spans="2:12" s="1" customFormat="1" ht="26.25" customHeight="1">
      <c r="B75" s="32"/>
      <c r="E75" s="312" t="str">
        <f>E7</f>
        <v>Dětské dopravní hřiště Šumperk - SO 800 Vegetační úpravy - výsadba</v>
      </c>
      <c r="F75" s="313"/>
      <c r="G75" s="313"/>
      <c r="H75" s="313"/>
      <c r="L75" s="32"/>
    </row>
    <row r="76" spans="2:12" ht="12" customHeight="1">
      <c r="B76" s="20"/>
      <c r="C76" s="27" t="s">
        <v>113</v>
      </c>
      <c r="L76" s="20"/>
    </row>
    <row r="77" spans="2:12" s="1" customFormat="1" ht="16.5" customHeight="1">
      <c r="B77" s="32"/>
      <c r="E77" s="312" t="s">
        <v>114</v>
      </c>
      <c r="F77" s="314"/>
      <c r="G77" s="314"/>
      <c r="H77" s="314"/>
      <c r="L77" s="32"/>
    </row>
    <row r="78" spans="2:12" s="1" customFormat="1" ht="12" customHeight="1">
      <c r="B78" s="32"/>
      <c r="C78" s="27" t="s">
        <v>115</v>
      </c>
      <c r="L78" s="32"/>
    </row>
    <row r="79" spans="2:12" s="1" customFormat="1" ht="16.5" customHeight="1">
      <c r="B79" s="32"/>
      <c r="E79" s="271" t="str">
        <f>E11</f>
        <v>SO 806 - Vegetační úpravy - trávník</v>
      </c>
      <c r="F79" s="314"/>
      <c r="G79" s="314"/>
      <c r="H79" s="314"/>
      <c r="L79" s="32"/>
    </row>
    <row r="80" spans="2:12" s="1" customFormat="1" ht="6.95" customHeight="1">
      <c r="B80" s="32"/>
      <c r="L80" s="32"/>
    </row>
    <row r="81" spans="2:65" s="1" customFormat="1" ht="12" customHeight="1">
      <c r="B81" s="32"/>
      <c r="C81" s="27" t="s">
        <v>21</v>
      </c>
      <c r="F81" s="25" t="str">
        <f>F14</f>
        <v>k.ú. Šumperk</v>
      </c>
      <c r="I81" s="27" t="s">
        <v>23</v>
      </c>
      <c r="J81" s="49" t="str">
        <f>IF(J14="","",J14)</f>
        <v>21. 8. 2025</v>
      </c>
      <c r="L81" s="32"/>
    </row>
    <row r="82" spans="2:65" s="1" customFormat="1" ht="6.95" customHeight="1">
      <c r="B82" s="32"/>
      <c r="L82" s="32"/>
    </row>
    <row r="83" spans="2:65" s="1" customFormat="1" ht="15.2" customHeight="1">
      <c r="B83" s="32"/>
      <c r="C83" s="27" t="s">
        <v>25</v>
      </c>
      <c r="F83" s="25" t="str">
        <f>E17</f>
        <v>Město Šumperk</v>
      </c>
      <c r="I83" s="27" t="s">
        <v>33</v>
      </c>
      <c r="J83" s="30" t="str">
        <f>E23</f>
        <v>Cekr CZ s.r.o.</v>
      </c>
      <c r="L83" s="32"/>
    </row>
    <row r="84" spans="2:65" s="1" customFormat="1" ht="40.15" customHeight="1">
      <c r="B84" s="32"/>
      <c r="C84" s="27" t="s">
        <v>31</v>
      </c>
      <c r="F84" s="25" t="str">
        <f>IF(E20="","",E20)</f>
        <v>Vyplň údaj</v>
      </c>
      <c r="I84" s="27" t="s">
        <v>38</v>
      </c>
      <c r="J84" s="30" t="str">
        <f>E26</f>
        <v>Ateliér Máj, Ing. Svorová, Ing. Zuntychová</v>
      </c>
      <c r="L84" s="32"/>
    </row>
    <row r="85" spans="2:65" s="1" customFormat="1" ht="10.35" customHeight="1">
      <c r="B85" s="32"/>
      <c r="L85" s="32"/>
    </row>
    <row r="86" spans="2:65" s="10" customFormat="1" ht="29.25" customHeight="1">
      <c r="B86" s="111"/>
      <c r="C86" s="112" t="s">
        <v>124</v>
      </c>
      <c r="D86" s="113" t="s">
        <v>61</v>
      </c>
      <c r="E86" s="113" t="s">
        <v>57</v>
      </c>
      <c r="F86" s="113" t="s">
        <v>58</v>
      </c>
      <c r="G86" s="113" t="s">
        <v>125</v>
      </c>
      <c r="H86" s="113" t="s">
        <v>126</v>
      </c>
      <c r="I86" s="113" t="s">
        <v>127</v>
      </c>
      <c r="J86" s="113" t="s">
        <v>119</v>
      </c>
      <c r="K86" s="114" t="s">
        <v>128</v>
      </c>
      <c r="L86" s="111"/>
      <c r="M86" s="56" t="s">
        <v>19</v>
      </c>
      <c r="N86" s="57" t="s">
        <v>46</v>
      </c>
      <c r="O86" s="57" t="s">
        <v>129</v>
      </c>
      <c r="P86" s="57" t="s">
        <v>130</v>
      </c>
      <c r="Q86" s="57" t="s">
        <v>131</v>
      </c>
      <c r="R86" s="57" t="s">
        <v>132</v>
      </c>
      <c r="S86" s="57" t="s">
        <v>133</v>
      </c>
      <c r="T86" s="58" t="s">
        <v>134</v>
      </c>
    </row>
    <row r="87" spans="2:65" s="1" customFormat="1" ht="22.9" customHeight="1">
      <c r="B87" s="32"/>
      <c r="C87" s="61" t="s">
        <v>135</v>
      </c>
      <c r="J87" s="115">
        <f>BK87</f>
        <v>0</v>
      </c>
      <c r="L87" s="32"/>
      <c r="M87" s="59"/>
      <c r="N87" s="50"/>
      <c r="O87" s="50"/>
      <c r="P87" s="116">
        <f>P88</f>
        <v>0</v>
      </c>
      <c r="Q87" s="50"/>
      <c r="R87" s="116">
        <f>R88</f>
        <v>1.3668E-2</v>
      </c>
      <c r="S87" s="50"/>
      <c r="T87" s="117">
        <f>T88</f>
        <v>0</v>
      </c>
      <c r="AT87" s="17" t="s">
        <v>75</v>
      </c>
      <c r="AU87" s="17" t="s">
        <v>120</v>
      </c>
      <c r="BK87" s="118">
        <f>BK88</f>
        <v>0</v>
      </c>
    </row>
    <row r="88" spans="2:65" s="11" customFormat="1" ht="25.9" customHeight="1">
      <c r="B88" s="119"/>
      <c r="D88" s="120" t="s">
        <v>75</v>
      </c>
      <c r="E88" s="121" t="s">
        <v>136</v>
      </c>
      <c r="F88" s="121" t="s">
        <v>137</v>
      </c>
      <c r="I88" s="122"/>
      <c r="J88" s="123">
        <f>BK88</f>
        <v>0</v>
      </c>
      <c r="L88" s="119"/>
      <c r="M88" s="124"/>
      <c r="P88" s="125">
        <f>P89</f>
        <v>0</v>
      </c>
      <c r="R88" s="125">
        <f>R89</f>
        <v>1.3668E-2</v>
      </c>
      <c r="T88" s="126">
        <f>T89</f>
        <v>0</v>
      </c>
      <c r="AR88" s="120" t="s">
        <v>83</v>
      </c>
      <c r="AT88" s="127" t="s">
        <v>75</v>
      </c>
      <c r="AU88" s="127" t="s">
        <v>76</v>
      </c>
      <c r="AY88" s="120" t="s">
        <v>138</v>
      </c>
      <c r="BK88" s="128">
        <f>BK89</f>
        <v>0</v>
      </c>
    </row>
    <row r="89" spans="2:65" s="11" customFormat="1" ht="22.9" customHeight="1">
      <c r="B89" s="119"/>
      <c r="D89" s="120" t="s">
        <v>75</v>
      </c>
      <c r="E89" s="129" t="s">
        <v>507</v>
      </c>
      <c r="F89" s="129" t="s">
        <v>508</v>
      </c>
      <c r="I89" s="122"/>
      <c r="J89" s="130">
        <f>BK89</f>
        <v>0</v>
      </c>
      <c r="L89" s="119"/>
      <c r="M89" s="124"/>
      <c r="P89" s="125">
        <f>SUM(P90:P125)</f>
        <v>0</v>
      </c>
      <c r="R89" s="125">
        <f>SUM(R90:R125)</f>
        <v>1.3668E-2</v>
      </c>
      <c r="T89" s="126">
        <f>SUM(T90:T125)</f>
        <v>0</v>
      </c>
      <c r="AR89" s="120" t="s">
        <v>83</v>
      </c>
      <c r="AT89" s="127" t="s">
        <v>75</v>
      </c>
      <c r="AU89" s="127" t="s">
        <v>83</v>
      </c>
      <c r="AY89" s="120" t="s">
        <v>138</v>
      </c>
      <c r="BK89" s="128">
        <f>SUM(BK90:BK125)</f>
        <v>0</v>
      </c>
    </row>
    <row r="90" spans="2:65" s="1" customFormat="1" ht="24.2" customHeight="1">
      <c r="B90" s="32"/>
      <c r="C90" s="131" t="s">
        <v>83</v>
      </c>
      <c r="D90" s="131" t="s">
        <v>141</v>
      </c>
      <c r="E90" s="132" t="s">
        <v>509</v>
      </c>
      <c r="F90" s="133" t="s">
        <v>510</v>
      </c>
      <c r="G90" s="134" t="s">
        <v>144</v>
      </c>
      <c r="H90" s="135">
        <v>670</v>
      </c>
      <c r="I90" s="136"/>
      <c r="J90" s="137">
        <f>ROUND(I90*H90,2)</f>
        <v>0</v>
      </c>
      <c r="K90" s="133" t="s">
        <v>167</v>
      </c>
      <c r="L90" s="32"/>
      <c r="M90" s="138" t="s">
        <v>19</v>
      </c>
      <c r="N90" s="139" t="s">
        <v>47</v>
      </c>
      <c r="P90" s="140">
        <f>O90*H90</f>
        <v>0</v>
      </c>
      <c r="Q90" s="140">
        <v>0</v>
      </c>
      <c r="R90" s="140">
        <f>Q90*H90</f>
        <v>0</v>
      </c>
      <c r="S90" s="140">
        <v>0</v>
      </c>
      <c r="T90" s="141">
        <f>S90*H90</f>
        <v>0</v>
      </c>
      <c r="AR90" s="142" t="s">
        <v>146</v>
      </c>
      <c r="AT90" s="142" t="s">
        <v>141</v>
      </c>
      <c r="AU90" s="142" t="s">
        <v>85</v>
      </c>
      <c r="AY90" s="17" t="s">
        <v>138</v>
      </c>
      <c r="BE90" s="143">
        <f>IF(N90="základní",J90,0)</f>
        <v>0</v>
      </c>
      <c r="BF90" s="143">
        <f>IF(N90="snížená",J90,0)</f>
        <v>0</v>
      </c>
      <c r="BG90" s="143">
        <f>IF(N90="zákl. přenesená",J90,0)</f>
        <v>0</v>
      </c>
      <c r="BH90" s="143">
        <f>IF(N90="sníž. přenesená",J90,0)</f>
        <v>0</v>
      </c>
      <c r="BI90" s="143">
        <f>IF(N90="nulová",J90,0)</f>
        <v>0</v>
      </c>
      <c r="BJ90" s="17" t="s">
        <v>83</v>
      </c>
      <c r="BK90" s="143">
        <f>ROUND(I90*H90,2)</f>
        <v>0</v>
      </c>
      <c r="BL90" s="17" t="s">
        <v>146</v>
      </c>
      <c r="BM90" s="142" t="s">
        <v>511</v>
      </c>
    </row>
    <row r="91" spans="2:65" s="1" customFormat="1" ht="11.25">
      <c r="B91" s="32"/>
      <c r="D91" s="151" t="s">
        <v>169</v>
      </c>
      <c r="F91" s="152" t="s">
        <v>512</v>
      </c>
      <c r="I91" s="146"/>
      <c r="L91" s="32"/>
      <c r="M91" s="147"/>
      <c r="T91" s="53"/>
      <c r="AT91" s="17" t="s">
        <v>169</v>
      </c>
      <c r="AU91" s="17" t="s">
        <v>85</v>
      </c>
    </row>
    <row r="92" spans="2:65" s="14" customFormat="1" ht="11.25">
      <c r="B92" s="177"/>
      <c r="D92" s="144" t="s">
        <v>171</v>
      </c>
      <c r="E92" s="178" t="s">
        <v>19</v>
      </c>
      <c r="F92" s="179" t="s">
        <v>513</v>
      </c>
      <c r="H92" s="178" t="s">
        <v>19</v>
      </c>
      <c r="I92" s="180"/>
      <c r="L92" s="177"/>
      <c r="M92" s="181"/>
      <c r="T92" s="182"/>
      <c r="AT92" s="178" t="s">
        <v>171</v>
      </c>
      <c r="AU92" s="178" t="s">
        <v>85</v>
      </c>
      <c r="AV92" s="14" t="s">
        <v>83</v>
      </c>
      <c r="AW92" s="14" t="s">
        <v>37</v>
      </c>
      <c r="AX92" s="14" t="s">
        <v>76</v>
      </c>
      <c r="AY92" s="178" t="s">
        <v>138</v>
      </c>
    </row>
    <row r="93" spans="2:65" s="12" customFormat="1" ht="11.25">
      <c r="B93" s="153"/>
      <c r="D93" s="144" t="s">
        <v>171</v>
      </c>
      <c r="E93" s="154" t="s">
        <v>19</v>
      </c>
      <c r="F93" s="155" t="s">
        <v>514</v>
      </c>
      <c r="H93" s="156">
        <v>670</v>
      </c>
      <c r="I93" s="157"/>
      <c r="L93" s="153"/>
      <c r="M93" s="158"/>
      <c r="T93" s="159"/>
      <c r="AT93" s="154" t="s">
        <v>171</v>
      </c>
      <c r="AU93" s="154" t="s">
        <v>85</v>
      </c>
      <c r="AV93" s="12" t="s">
        <v>85</v>
      </c>
      <c r="AW93" s="12" t="s">
        <v>37</v>
      </c>
      <c r="AX93" s="12" t="s">
        <v>76</v>
      </c>
      <c r="AY93" s="154" t="s">
        <v>138</v>
      </c>
    </row>
    <row r="94" spans="2:65" s="13" customFormat="1" ht="11.25">
      <c r="B94" s="160"/>
      <c r="D94" s="144" t="s">
        <v>171</v>
      </c>
      <c r="E94" s="161" t="s">
        <v>19</v>
      </c>
      <c r="F94" s="162" t="s">
        <v>173</v>
      </c>
      <c r="H94" s="163">
        <v>670</v>
      </c>
      <c r="I94" s="164"/>
      <c r="L94" s="160"/>
      <c r="M94" s="165"/>
      <c r="T94" s="166"/>
      <c r="AT94" s="161" t="s">
        <v>171</v>
      </c>
      <c r="AU94" s="161" t="s">
        <v>85</v>
      </c>
      <c r="AV94" s="13" t="s">
        <v>146</v>
      </c>
      <c r="AW94" s="13" t="s">
        <v>37</v>
      </c>
      <c r="AX94" s="13" t="s">
        <v>83</v>
      </c>
      <c r="AY94" s="161" t="s">
        <v>138</v>
      </c>
    </row>
    <row r="95" spans="2:65" s="1" customFormat="1" ht="37.9" customHeight="1">
      <c r="B95" s="32"/>
      <c r="C95" s="131" t="s">
        <v>85</v>
      </c>
      <c r="D95" s="131" t="s">
        <v>141</v>
      </c>
      <c r="E95" s="132" t="s">
        <v>515</v>
      </c>
      <c r="F95" s="133" t="s">
        <v>516</v>
      </c>
      <c r="G95" s="134" t="s">
        <v>144</v>
      </c>
      <c r="H95" s="135">
        <v>670</v>
      </c>
      <c r="I95" s="136"/>
      <c r="J95" s="137">
        <f>ROUND(I95*H95,2)</f>
        <v>0</v>
      </c>
      <c r="K95" s="133" t="s">
        <v>167</v>
      </c>
      <c r="L95" s="32"/>
      <c r="M95" s="138" t="s">
        <v>19</v>
      </c>
      <c r="N95" s="139" t="s">
        <v>47</v>
      </c>
      <c r="P95" s="140">
        <f>O95*H95</f>
        <v>0</v>
      </c>
      <c r="Q95" s="140">
        <v>0</v>
      </c>
      <c r="R95" s="140">
        <f>Q95*H95</f>
        <v>0</v>
      </c>
      <c r="S95" s="140">
        <v>0</v>
      </c>
      <c r="T95" s="141">
        <f>S95*H95</f>
        <v>0</v>
      </c>
      <c r="AR95" s="142" t="s">
        <v>146</v>
      </c>
      <c r="AT95" s="142" t="s">
        <v>141</v>
      </c>
      <c r="AU95" s="142" t="s">
        <v>85</v>
      </c>
      <c r="AY95" s="17" t="s">
        <v>138</v>
      </c>
      <c r="BE95" s="143">
        <f>IF(N95="základní",J95,0)</f>
        <v>0</v>
      </c>
      <c r="BF95" s="143">
        <f>IF(N95="snížená",J95,0)</f>
        <v>0</v>
      </c>
      <c r="BG95" s="143">
        <f>IF(N95="zákl. přenesená",J95,0)</f>
        <v>0</v>
      </c>
      <c r="BH95" s="143">
        <f>IF(N95="sníž. přenesená",J95,0)</f>
        <v>0</v>
      </c>
      <c r="BI95" s="143">
        <f>IF(N95="nulová",J95,0)</f>
        <v>0</v>
      </c>
      <c r="BJ95" s="17" t="s">
        <v>83</v>
      </c>
      <c r="BK95" s="143">
        <f>ROUND(I95*H95,2)</f>
        <v>0</v>
      </c>
      <c r="BL95" s="17" t="s">
        <v>146</v>
      </c>
      <c r="BM95" s="142" t="s">
        <v>517</v>
      </c>
    </row>
    <row r="96" spans="2:65" s="1" customFormat="1" ht="11.25">
      <c r="B96" s="32"/>
      <c r="D96" s="151" t="s">
        <v>169</v>
      </c>
      <c r="F96" s="152" t="s">
        <v>518</v>
      </c>
      <c r="I96" s="146"/>
      <c r="L96" s="32"/>
      <c r="M96" s="147"/>
      <c r="T96" s="53"/>
      <c r="AT96" s="17" t="s">
        <v>169</v>
      </c>
      <c r="AU96" s="17" t="s">
        <v>85</v>
      </c>
    </row>
    <row r="97" spans="2:65" s="12" customFormat="1" ht="11.25">
      <c r="B97" s="153"/>
      <c r="D97" s="144" t="s">
        <v>171</v>
      </c>
      <c r="E97" s="154" t="s">
        <v>19</v>
      </c>
      <c r="F97" s="155" t="s">
        <v>514</v>
      </c>
      <c r="H97" s="156">
        <v>670</v>
      </c>
      <c r="I97" s="157"/>
      <c r="L97" s="153"/>
      <c r="M97" s="158"/>
      <c r="T97" s="159"/>
      <c r="AT97" s="154" t="s">
        <v>171</v>
      </c>
      <c r="AU97" s="154" t="s">
        <v>85</v>
      </c>
      <c r="AV97" s="12" t="s">
        <v>85</v>
      </c>
      <c r="AW97" s="12" t="s">
        <v>37</v>
      </c>
      <c r="AX97" s="12" t="s">
        <v>76</v>
      </c>
      <c r="AY97" s="154" t="s">
        <v>138</v>
      </c>
    </row>
    <row r="98" spans="2:65" s="13" customFormat="1" ht="11.25">
      <c r="B98" s="160"/>
      <c r="D98" s="144" t="s">
        <v>171</v>
      </c>
      <c r="E98" s="161" t="s">
        <v>19</v>
      </c>
      <c r="F98" s="162" t="s">
        <v>173</v>
      </c>
      <c r="H98" s="163">
        <v>670</v>
      </c>
      <c r="I98" s="164"/>
      <c r="L98" s="160"/>
      <c r="M98" s="165"/>
      <c r="T98" s="166"/>
      <c r="AT98" s="161" t="s">
        <v>171</v>
      </c>
      <c r="AU98" s="161" t="s">
        <v>85</v>
      </c>
      <c r="AV98" s="13" t="s">
        <v>146</v>
      </c>
      <c r="AW98" s="13" t="s">
        <v>37</v>
      </c>
      <c r="AX98" s="13" t="s">
        <v>83</v>
      </c>
      <c r="AY98" s="161" t="s">
        <v>138</v>
      </c>
    </row>
    <row r="99" spans="2:65" s="1" customFormat="1" ht="16.5" customHeight="1">
      <c r="B99" s="32"/>
      <c r="C99" s="167" t="s">
        <v>153</v>
      </c>
      <c r="D99" s="167" t="s">
        <v>174</v>
      </c>
      <c r="E99" s="168" t="s">
        <v>519</v>
      </c>
      <c r="F99" s="169" t="s">
        <v>520</v>
      </c>
      <c r="G99" s="170" t="s">
        <v>521</v>
      </c>
      <c r="H99" s="171">
        <v>13.667999999999999</v>
      </c>
      <c r="I99" s="172"/>
      <c r="J99" s="173">
        <f>ROUND(I99*H99,2)</f>
        <v>0</v>
      </c>
      <c r="K99" s="169" t="s">
        <v>167</v>
      </c>
      <c r="L99" s="174"/>
      <c r="M99" s="175" t="s">
        <v>19</v>
      </c>
      <c r="N99" s="176" t="s">
        <v>47</v>
      </c>
      <c r="P99" s="140">
        <f>O99*H99</f>
        <v>0</v>
      </c>
      <c r="Q99" s="140">
        <v>1E-3</v>
      </c>
      <c r="R99" s="140">
        <f>Q99*H99</f>
        <v>1.3668E-2</v>
      </c>
      <c r="S99" s="140">
        <v>0</v>
      </c>
      <c r="T99" s="141">
        <f>S99*H99</f>
        <v>0</v>
      </c>
      <c r="AR99" s="142" t="s">
        <v>178</v>
      </c>
      <c r="AT99" s="142" t="s">
        <v>174</v>
      </c>
      <c r="AU99" s="142" t="s">
        <v>85</v>
      </c>
      <c r="AY99" s="17" t="s">
        <v>138</v>
      </c>
      <c r="BE99" s="143">
        <f>IF(N99="základní",J99,0)</f>
        <v>0</v>
      </c>
      <c r="BF99" s="143">
        <f>IF(N99="snížená",J99,0)</f>
        <v>0</v>
      </c>
      <c r="BG99" s="143">
        <f>IF(N99="zákl. přenesená",J99,0)</f>
        <v>0</v>
      </c>
      <c r="BH99" s="143">
        <f>IF(N99="sníž. přenesená",J99,0)</f>
        <v>0</v>
      </c>
      <c r="BI99" s="143">
        <f>IF(N99="nulová",J99,0)</f>
        <v>0</v>
      </c>
      <c r="BJ99" s="17" t="s">
        <v>83</v>
      </c>
      <c r="BK99" s="143">
        <f>ROUND(I99*H99,2)</f>
        <v>0</v>
      </c>
      <c r="BL99" s="17" t="s">
        <v>146</v>
      </c>
      <c r="BM99" s="142" t="s">
        <v>522</v>
      </c>
    </row>
    <row r="100" spans="2:65" s="14" customFormat="1" ht="11.25">
      <c r="B100" s="177"/>
      <c r="D100" s="144" t="s">
        <v>171</v>
      </c>
      <c r="E100" s="178" t="s">
        <v>19</v>
      </c>
      <c r="F100" s="179" t="s">
        <v>523</v>
      </c>
      <c r="H100" s="178" t="s">
        <v>19</v>
      </c>
      <c r="I100" s="180"/>
      <c r="L100" s="177"/>
      <c r="M100" s="181"/>
      <c r="T100" s="182"/>
      <c r="AT100" s="178" t="s">
        <v>171</v>
      </c>
      <c r="AU100" s="178" t="s">
        <v>85</v>
      </c>
      <c r="AV100" s="14" t="s">
        <v>83</v>
      </c>
      <c r="AW100" s="14" t="s">
        <v>37</v>
      </c>
      <c r="AX100" s="14" t="s">
        <v>76</v>
      </c>
      <c r="AY100" s="178" t="s">
        <v>138</v>
      </c>
    </row>
    <row r="101" spans="2:65" s="12" customFormat="1" ht="11.25">
      <c r="B101" s="153"/>
      <c r="D101" s="144" t="s">
        <v>171</v>
      </c>
      <c r="E101" s="154" t="s">
        <v>19</v>
      </c>
      <c r="F101" s="155" t="s">
        <v>524</v>
      </c>
      <c r="H101" s="156">
        <v>13.667999999999999</v>
      </c>
      <c r="I101" s="157"/>
      <c r="L101" s="153"/>
      <c r="M101" s="158"/>
      <c r="T101" s="159"/>
      <c r="AT101" s="154" t="s">
        <v>171</v>
      </c>
      <c r="AU101" s="154" t="s">
        <v>85</v>
      </c>
      <c r="AV101" s="12" t="s">
        <v>85</v>
      </c>
      <c r="AW101" s="12" t="s">
        <v>37</v>
      </c>
      <c r="AX101" s="12" t="s">
        <v>76</v>
      </c>
      <c r="AY101" s="154" t="s">
        <v>138</v>
      </c>
    </row>
    <row r="102" spans="2:65" s="13" customFormat="1" ht="11.25">
      <c r="B102" s="160"/>
      <c r="D102" s="144" t="s">
        <v>171</v>
      </c>
      <c r="E102" s="161" t="s">
        <v>19</v>
      </c>
      <c r="F102" s="162" t="s">
        <v>173</v>
      </c>
      <c r="H102" s="163">
        <v>13.667999999999999</v>
      </c>
      <c r="I102" s="164"/>
      <c r="L102" s="160"/>
      <c r="M102" s="165"/>
      <c r="T102" s="166"/>
      <c r="AT102" s="161" t="s">
        <v>171</v>
      </c>
      <c r="AU102" s="161" t="s">
        <v>85</v>
      </c>
      <c r="AV102" s="13" t="s">
        <v>146</v>
      </c>
      <c r="AW102" s="13" t="s">
        <v>37</v>
      </c>
      <c r="AX102" s="13" t="s">
        <v>83</v>
      </c>
      <c r="AY102" s="161" t="s">
        <v>138</v>
      </c>
    </row>
    <row r="103" spans="2:65" s="1" customFormat="1" ht="24.2" customHeight="1">
      <c r="B103" s="32"/>
      <c r="C103" s="131" t="s">
        <v>146</v>
      </c>
      <c r="D103" s="131" t="s">
        <v>141</v>
      </c>
      <c r="E103" s="132" t="s">
        <v>525</v>
      </c>
      <c r="F103" s="133" t="s">
        <v>526</v>
      </c>
      <c r="G103" s="134" t="s">
        <v>144</v>
      </c>
      <c r="H103" s="135">
        <v>402</v>
      </c>
      <c r="I103" s="136"/>
      <c r="J103" s="137">
        <f>ROUND(I103*H103,2)</f>
        <v>0</v>
      </c>
      <c r="K103" s="133" t="s">
        <v>167</v>
      </c>
      <c r="L103" s="32"/>
      <c r="M103" s="138" t="s">
        <v>19</v>
      </c>
      <c r="N103" s="139" t="s">
        <v>47</v>
      </c>
      <c r="P103" s="140">
        <f>O103*H103</f>
        <v>0</v>
      </c>
      <c r="Q103" s="140">
        <v>0</v>
      </c>
      <c r="R103" s="140">
        <f>Q103*H103</f>
        <v>0</v>
      </c>
      <c r="S103" s="140">
        <v>0</v>
      </c>
      <c r="T103" s="141">
        <f>S103*H103</f>
        <v>0</v>
      </c>
      <c r="AR103" s="142" t="s">
        <v>146</v>
      </c>
      <c r="AT103" s="142" t="s">
        <v>141</v>
      </c>
      <c r="AU103" s="142" t="s">
        <v>85</v>
      </c>
      <c r="AY103" s="17" t="s">
        <v>138</v>
      </c>
      <c r="BE103" s="143">
        <f>IF(N103="základní",J103,0)</f>
        <v>0</v>
      </c>
      <c r="BF103" s="143">
        <f>IF(N103="snížená",J103,0)</f>
        <v>0</v>
      </c>
      <c r="BG103" s="143">
        <f>IF(N103="zákl. přenesená",J103,0)</f>
        <v>0</v>
      </c>
      <c r="BH103" s="143">
        <f>IF(N103="sníž. přenesená",J103,0)</f>
        <v>0</v>
      </c>
      <c r="BI103" s="143">
        <f>IF(N103="nulová",J103,0)</f>
        <v>0</v>
      </c>
      <c r="BJ103" s="17" t="s">
        <v>83</v>
      </c>
      <c r="BK103" s="143">
        <f>ROUND(I103*H103,2)</f>
        <v>0</v>
      </c>
      <c r="BL103" s="17" t="s">
        <v>146</v>
      </c>
      <c r="BM103" s="142" t="s">
        <v>527</v>
      </c>
    </row>
    <row r="104" spans="2:65" s="1" customFormat="1" ht="11.25">
      <c r="B104" s="32"/>
      <c r="D104" s="151" t="s">
        <v>169</v>
      </c>
      <c r="F104" s="152" t="s">
        <v>528</v>
      </c>
      <c r="I104" s="146"/>
      <c r="L104" s="32"/>
      <c r="M104" s="147"/>
      <c r="T104" s="53"/>
      <c r="AT104" s="17" t="s">
        <v>169</v>
      </c>
      <c r="AU104" s="17" t="s">
        <v>85</v>
      </c>
    </row>
    <row r="105" spans="2:65" s="14" customFormat="1" ht="11.25">
      <c r="B105" s="177"/>
      <c r="D105" s="144" t="s">
        <v>171</v>
      </c>
      <c r="E105" s="178" t="s">
        <v>19</v>
      </c>
      <c r="F105" s="179" t="s">
        <v>529</v>
      </c>
      <c r="H105" s="178" t="s">
        <v>19</v>
      </c>
      <c r="I105" s="180"/>
      <c r="L105" s="177"/>
      <c r="M105" s="181"/>
      <c r="T105" s="182"/>
      <c r="AT105" s="178" t="s">
        <v>171</v>
      </c>
      <c r="AU105" s="178" t="s">
        <v>85</v>
      </c>
      <c r="AV105" s="14" t="s">
        <v>83</v>
      </c>
      <c r="AW105" s="14" t="s">
        <v>37</v>
      </c>
      <c r="AX105" s="14" t="s">
        <v>76</v>
      </c>
      <c r="AY105" s="178" t="s">
        <v>138</v>
      </c>
    </row>
    <row r="106" spans="2:65" s="12" customFormat="1" ht="11.25">
      <c r="B106" s="153"/>
      <c r="D106" s="144" t="s">
        <v>171</v>
      </c>
      <c r="E106" s="154" t="s">
        <v>19</v>
      </c>
      <c r="F106" s="155" t="s">
        <v>530</v>
      </c>
      <c r="H106" s="156">
        <v>402</v>
      </c>
      <c r="I106" s="157"/>
      <c r="L106" s="153"/>
      <c r="M106" s="158"/>
      <c r="T106" s="159"/>
      <c r="AT106" s="154" t="s">
        <v>171</v>
      </c>
      <c r="AU106" s="154" t="s">
        <v>85</v>
      </c>
      <c r="AV106" s="12" t="s">
        <v>85</v>
      </c>
      <c r="AW106" s="12" t="s">
        <v>37</v>
      </c>
      <c r="AX106" s="12" t="s">
        <v>76</v>
      </c>
      <c r="AY106" s="154" t="s">
        <v>138</v>
      </c>
    </row>
    <row r="107" spans="2:65" s="13" customFormat="1" ht="11.25">
      <c r="B107" s="160"/>
      <c r="D107" s="144" t="s">
        <v>171</v>
      </c>
      <c r="E107" s="161" t="s">
        <v>19</v>
      </c>
      <c r="F107" s="162" t="s">
        <v>173</v>
      </c>
      <c r="H107" s="163">
        <v>402</v>
      </c>
      <c r="I107" s="164"/>
      <c r="L107" s="160"/>
      <c r="M107" s="165"/>
      <c r="T107" s="166"/>
      <c r="AT107" s="161" t="s">
        <v>171</v>
      </c>
      <c r="AU107" s="161" t="s">
        <v>85</v>
      </c>
      <c r="AV107" s="13" t="s">
        <v>146</v>
      </c>
      <c r="AW107" s="13" t="s">
        <v>37</v>
      </c>
      <c r="AX107" s="13" t="s">
        <v>83</v>
      </c>
      <c r="AY107" s="161" t="s">
        <v>138</v>
      </c>
    </row>
    <row r="108" spans="2:65" s="1" customFormat="1" ht="21.75" customHeight="1">
      <c r="B108" s="32"/>
      <c r="C108" s="131" t="s">
        <v>187</v>
      </c>
      <c r="D108" s="131" t="s">
        <v>141</v>
      </c>
      <c r="E108" s="132" t="s">
        <v>531</v>
      </c>
      <c r="F108" s="133" t="s">
        <v>532</v>
      </c>
      <c r="G108" s="134" t="s">
        <v>144</v>
      </c>
      <c r="H108" s="135">
        <v>268</v>
      </c>
      <c r="I108" s="136"/>
      <c r="J108" s="137">
        <f>ROUND(I108*H108,2)</f>
        <v>0</v>
      </c>
      <c r="K108" s="133" t="s">
        <v>167</v>
      </c>
      <c r="L108" s="32"/>
      <c r="M108" s="138" t="s">
        <v>19</v>
      </c>
      <c r="N108" s="139" t="s">
        <v>47</v>
      </c>
      <c r="P108" s="140">
        <f>O108*H108</f>
        <v>0</v>
      </c>
      <c r="Q108" s="140">
        <v>0</v>
      </c>
      <c r="R108" s="140">
        <f>Q108*H108</f>
        <v>0</v>
      </c>
      <c r="S108" s="140">
        <v>0</v>
      </c>
      <c r="T108" s="141">
        <f>S108*H108</f>
        <v>0</v>
      </c>
      <c r="AR108" s="142" t="s">
        <v>146</v>
      </c>
      <c r="AT108" s="142" t="s">
        <v>141</v>
      </c>
      <c r="AU108" s="142" t="s">
        <v>85</v>
      </c>
      <c r="AY108" s="17" t="s">
        <v>138</v>
      </c>
      <c r="BE108" s="143">
        <f>IF(N108="základní",J108,0)</f>
        <v>0</v>
      </c>
      <c r="BF108" s="143">
        <f>IF(N108="snížená",J108,0)</f>
        <v>0</v>
      </c>
      <c r="BG108" s="143">
        <f>IF(N108="zákl. přenesená",J108,0)</f>
        <v>0</v>
      </c>
      <c r="BH108" s="143">
        <f>IF(N108="sníž. přenesená",J108,0)</f>
        <v>0</v>
      </c>
      <c r="BI108" s="143">
        <f>IF(N108="nulová",J108,0)</f>
        <v>0</v>
      </c>
      <c r="BJ108" s="17" t="s">
        <v>83</v>
      </c>
      <c r="BK108" s="143">
        <f>ROUND(I108*H108,2)</f>
        <v>0</v>
      </c>
      <c r="BL108" s="17" t="s">
        <v>146</v>
      </c>
      <c r="BM108" s="142" t="s">
        <v>533</v>
      </c>
    </row>
    <row r="109" spans="2:65" s="1" customFormat="1" ht="11.25">
      <c r="B109" s="32"/>
      <c r="D109" s="151" t="s">
        <v>169</v>
      </c>
      <c r="F109" s="152" t="s">
        <v>534</v>
      </c>
      <c r="I109" s="146"/>
      <c r="L109" s="32"/>
      <c r="M109" s="147"/>
      <c r="T109" s="53"/>
      <c r="AT109" s="17" t="s">
        <v>169</v>
      </c>
      <c r="AU109" s="17" t="s">
        <v>85</v>
      </c>
    </row>
    <row r="110" spans="2:65" s="14" customFormat="1" ht="11.25">
      <c r="B110" s="177"/>
      <c r="D110" s="144" t="s">
        <v>171</v>
      </c>
      <c r="E110" s="178" t="s">
        <v>19</v>
      </c>
      <c r="F110" s="179" t="s">
        <v>535</v>
      </c>
      <c r="H110" s="178" t="s">
        <v>19</v>
      </c>
      <c r="I110" s="180"/>
      <c r="L110" s="177"/>
      <c r="M110" s="181"/>
      <c r="T110" s="182"/>
      <c r="AT110" s="178" t="s">
        <v>171</v>
      </c>
      <c r="AU110" s="178" t="s">
        <v>85</v>
      </c>
      <c r="AV110" s="14" t="s">
        <v>83</v>
      </c>
      <c r="AW110" s="14" t="s">
        <v>37</v>
      </c>
      <c r="AX110" s="14" t="s">
        <v>76</v>
      </c>
      <c r="AY110" s="178" t="s">
        <v>138</v>
      </c>
    </row>
    <row r="111" spans="2:65" s="12" customFormat="1" ht="11.25">
      <c r="B111" s="153"/>
      <c r="D111" s="144" t="s">
        <v>171</v>
      </c>
      <c r="E111" s="154" t="s">
        <v>19</v>
      </c>
      <c r="F111" s="155" t="s">
        <v>536</v>
      </c>
      <c r="H111" s="156">
        <v>268</v>
      </c>
      <c r="I111" s="157"/>
      <c r="L111" s="153"/>
      <c r="M111" s="158"/>
      <c r="T111" s="159"/>
      <c r="AT111" s="154" t="s">
        <v>171</v>
      </c>
      <c r="AU111" s="154" t="s">
        <v>85</v>
      </c>
      <c r="AV111" s="12" t="s">
        <v>85</v>
      </c>
      <c r="AW111" s="12" t="s">
        <v>37</v>
      </c>
      <c r="AX111" s="12" t="s">
        <v>76</v>
      </c>
      <c r="AY111" s="154" t="s">
        <v>138</v>
      </c>
    </row>
    <row r="112" spans="2:65" s="13" customFormat="1" ht="11.25">
      <c r="B112" s="160"/>
      <c r="D112" s="144" t="s">
        <v>171</v>
      </c>
      <c r="E112" s="161" t="s">
        <v>19</v>
      </c>
      <c r="F112" s="162" t="s">
        <v>173</v>
      </c>
      <c r="H112" s="163">
        <v>268</v>
      </c>
      <c r="I112" s="164"/>
      <c r="L112" s="160"/>
      <c r="M112" s="165"/>
      <c r="T112" s="166"/>
      <c r="AT112" s="161" t="s">
        <v>171</v>
      </c>
      <c r="AU112" s="161" t="s">
        <v>85</v>
      </c>
      <c r="AV112" s="13" t="s">
        <v>146</v>
      </c>
      <c r="AW112" s="13" t="s">
        <v>37</v>
      </c>
      <c r="AX112" s="13" t="s">
        <v>83</v>
      </c>
      <c r="AY112" s="161" t="s">
        <v>138</v>
      </c>
    </row>
    <row r="113" spans="2:65" s="1" customFormat="1" ht="21.75" customHeight="1">
      <c r="B113" s="32"/>
      <c r="C113" s="131" t="s">
        <v>193</v>
      </c>
      <c r="D113" s="131" t="s">
        <v>141</v>
      </c>
      <c r="E113" s="132" t="s">
        <v>537</v>
      </c>
      <c r="F113" s="133" t="s">
        <v>538</v>
      </c>
      <c r="G113" s="134" t="s">
        <v>144</v>
      </c>
      <c r="H113" s="135">
        <v>1340</v>
      </c>
      <c r="I113" s="136"/>
      <c r="J113" s="137">
        <f>ROUND(I113*H113,2)</f>
        <v>0</v>
      </c>
      <c r="K113" s="133" t="s">
        <v>167</v>
      </c>
      <c r="L113" s="32"/>
      <c r="M113" s="138" t="s">
        <v>19</v>
      </c>
      <c r="N113" s="139" t="s">
        <v>47</v>
      </c>
      <c r="P113" s="140">
        <f>O113*H113</f>
        <v>0</v>
      </c>
      <c r="Q113" s="140">
        <v>0</v>
      </c>
      <c r="R113" s="140">
        <f>Q113*H113</f>
        <v>0</v>
      </c>
      <c r="S113" s="140">
        <v>0</v>
      </c>
      <c r="T113" s="141">
        <f>S113*H113</f>
        <v>0</v>
      </c>
      <c r="AR113" s="142" t="s">
        <v>146</v>
      </c>
      <c r="AT113" s="142" t="s">
        <v>141</v>
      </c>
      <c r="AU113" s="142" t="s">
        <v>85</v>
      </c>
      <c r="AY113" s="17" t="s">
        <v>138</v>
      </c>
      <c r="BE113" s="143">
        <f>IF(N113="základní",J113,0)</f>
        <v>0</v>
      </c>
      <c r="BF113" s="143">
        <f>IF(N113="snížená",J113,0)</f>
        <v>0</v>
      </c>
      <c r="BG113" s="143">
        <f>IF(N113="zákl. přenesená",J113,0)</f>
        <v>0</v>
      </c>
      <c r="BH113" s="143">
        <f>IF(N113="sníž. přenesená",J113,0)</f>
        <v>0</v>
      </c>
      <c r="BI113" s="143">
        <f>IF(N113="nulová",J113,0)</f>
        <v>0</v>
      </c>
      <c r="BJ113" s="17" t="s">
        <v>83</v>
      </c>
      <c r="BK113" s="143">
        <f>ROUND(I113*H113,2)</f>
        <v>0</v>
      </c>
      <c r="BL113" s="17" t="s">
        <v>146</v>
      </c>
      <c r="BM113" s="142" t="s">
        <v>539</v>
      </c>
    </row>
    <row r="114" spans="2:65" s="1" customFormat="1" ht="11.25">
      <c r="B114" s="32"/>
      <c r="D114" s="151" t="s">
        <v>169</v>
      </c>
      <c r="F114" s="152" t="s">
        <v>540</v>
      </c>
      <c r="I114" s="146"/>
      <c r="L114" s="32"/>
      <c r="M114" s="147"/>
      <c r="T114" s="53"/>
      <c r="AT114" s="17" t="s">
        <v>169</v>
      </c>
      <c r="AU114" s="17" t="s">
        <v>85</v>
      </c>
    </row>
    <row r="115" spans="2:65" s="14" customFormat="1" ht="11.25">
      <c r="B115" s="177"/>
      <c r="D115" s="144" t="s">
        <v>171</v>
      </c>
      <c r="E115" s="178" t="s">
        <v>19</v>
      </c>
      <c r="F115" s="179" t="s">
        <v>541</v>
      </c>
      <c r="H115" s="178" t="s">
        <v>19</v>
      </c>
      <c r="I115" s="180"/>
      <c r="L115" s="177"/>
      <c r="M115" s="181"/>
      <c r="T115" s="182"/>
      <c r="AT115" s="178" t="s">
        <v>171</v>
      </c>
      <c r="AU115" s="178" t="s">
        <v>85</v>
      </c>
      <c r="AV115" s="14" t="s">
        <v>83</v>
      </c>
      <c r="AW115" s="14" t="s">
        <v>37</v>
      </c>
      <c r="AX115" s="14" t="s">
        <v>76</v>
      </c>
      <c r="AY115" s="178" t="s">
        <v>138</v>
      </c>
    </row>
    <row r="116" spans="2:65" s="12" customFormat="1" ht="11.25">
      <c r="B116" s="153"/>
      <c r="D116" s="144" t="s">
        <v>171</v>
      </c>
      <c r="E116" s="154" t="s">
        <v>19</v>
      </c>
      <c r="F116" s="155" t="s">
        <v>542</v>
      </c>
      <c r="H116" s="156">
        <v>1340</v>
      </c>
      <c r="I116" s="157"/>
      <c r="L116" s="153"/>
      <c r="M116" s="158"/>
      <c r="T116" s="159"/>
      <c r="AT116" s="154" t="s">
        <v>171</v>
      </c>
      <c r="AU116" s="154" t="s">
        <v>85</v>
      </c>
      <c r="AV116" s="12" t="s">
        <v>85</v>
      </c>
      <c r="AW116" s="12" t="s">
        <v>37</v>
      </c>
      <c r="AX116" s="12" t="s">
        <v>76</v>
      </c>
      <c r="AY116" s="154" t="s">
        <v>138</v>
      </c>
    </row>
    <row r="117" spans="2:65" s="13" customFormat="1" ht="11.25">
      <c r="B117" s="160"/>
      <c r="D117" s="144" t="s">
        <v>171</v>
      </c>
      <c r="E117" s="161" t="s">
        <v>19</v>
      </c>
      <c r="F117" s="162" t="s">
        <v>173</v>
      </c>
      <c r="H117" s="163">
        <v>1340</v>
      </c>
      <c r="I117" s="164"/>
      <c r="L117" s="160"/>
      <c r="M117" s="165"/>
      <c r="T117" s="166"/>
      <c r="AT117" s="161" t="s">
        <v>171</v>
      </c>
      <c r="AU117" s="161" t="s">
        <v>85</v>
      </c>
      <c r="AV117" s="13" t="s">
        <v>146</v>
      </c>
      <c r="AW117" s="13" t="s">
        <v>37</v>
      </c>
      <c r="AX117" s="13" t="s">
        <v>83</v>
      </c>
      <c r="AY117" s="161" t="s">
        <v>138</v>
      </c>
    </row>
    <row r="118" spans="2:65" s="1" customFormat="1" ht="21.75" customHeight="1">
      <c r="B118" s="32"/>
      <c r="C118" s="131" t="s">
        <v>199</v>
      </c>
      <c r="D118" s="131" t="s">
        <v>141</v>
      </c>
      <c r="E118" s="132" t="s">
        <v>543</v>
      </c>
      <c r="F118" s="133" t="s">
        <v>544</v>
      </c>
      <c r="G118" s="134" t="s">
        <v>177</v>
      </c>
      <c r="H118" s="135">
        <v>13.4</v>
      </c>
      <c r="I118" s="136"/>
      <c r="J118" s="137">
        <f>ROUND(I118*H118,2)</f>
        <v>0</v>
      </c>
      <c r="K118" s="133" t="s">
        <v>145</v>
      </c>
      <c r="L118" s="32"/>
      <c r="M118" s="138" t="s">
        <v>19</v>
      </c>
      <c r="N118" s="139" t="s">
        <v>47</v>
      </c>
      <c r="P118" s="140">
        <f>O118*H118</f>
        <v>0</v>
      </c>
      <c r="Q118" s="140">
        <v>0</v>
      </c>
      <c r="R118" s="140">
        <f>Q118*H118</f>
        <v>0</v>
      </c>
      <c r="S118" s="140">
        <v>0</v>
      </c>
      <c r="T118" s="141">
        <f>S118*H118</f>
        <v>0</v>
      </c>
      <c r="AR118" s="142" t="s">
        <v>146</v>
      </c>
      <c r="AT118" s="142" t="s">
        <v>141</v>
      </c>
      <c r="AU118" s="142" t="s">
        <v>85</v>
      </c>
      <c r="AY118" s="17" t="s">
        <v>138</v>
      </c>
      <c r="BE118" s="143">
        <f>IF(N118="základní",J118,0)</f>
        <v>0</v>
      </c>
      <c r="BF118" s="143">
        <f>IF(N118="snížená",J118,0)</f>
        <v>0</v>
      </c>
      <c r="BG118" s="143">
        <f>IF(N118="zákl. přenesená",J118,0)</f>
        <v>0</v>
      </c>
      <c r="BH118" s="143">
        <f>IF(N118="sníž. přenesená",J118,0)</f>
        <v>0</v>
      </c>
      <c r="BI118" s="143">
        <f>IF(N118="nulová",J118,0)</f>
        <v>0</v>
      </c>
      <c r="BJ118" s="17" t="s">
        <v>83</v>
      </c>
      <c r="BK118" s="143">
        <f>ROUND(I118*H118,2)</f>
        <v>0</v>
      </c>
      <c r="BL118" s="17" t="s">
        <v>146</v>
      </c>
      <c r="BM118" s="142" t="s">
        <v>545</v>
      </c>
    </row>
    <row r="119" spans="2:65" s="12" customFormat="1" ht="11.25">
      <c r="B119" s="153"/>
      <c r="D119" s="144" t="s">
        <v>171</v>
      </c>
      <c r="E119" s="154" t="s">
        <v>19</v>
      </c>
      <c r="F119" s="155" t="s">
        <v>546</v>
      </c>
      <c r="H119" s="156">
        <v>13.4</v>
      </c>
      <c r="I119" s="157"/>
      <c r="L119" s="153"/>
      <c r="M119" s="158"/>
      <c r="T119" s="159"/>
      <c r="AT119" s="154" t="s">
        <v>171</v>
      </c>
      <c r="AU119" s="154" t="s">
        <v>85</v>
      </c>
      <c r="AV119" s="12" t="s">
        <v>85</v>
      </c>
      <c r="AW119" s="12" t="s">
        <v>37</v>
      </c>
      <c r="AX119" s="12" t="s">
        <v>76</v>
      </c>
      <c r="AY119" s="154" t="s">
        <v>138</v>
      </c>
    </row>
    <row r="120" spans="2:65" s="13" customFormat="1" ht="11.25">
      <c r="B120" s="160"/>
      <c r="D120" s="144" t="s">
        <v>171</v>
      </c>
      <c r="E120" s="161" t="s">
        <v>19</v>
      </c>
      <c r="F120" s="162" t="s">
        <v>173</v>
      </c>
      <c r="H120" s="163">
        <v>13.4</v>
      </c>
      <c r="I120" s="164"/>
      <c r="L120" s="160"/>
      <c r="M120" s="165"/>
      <c r="T120" s="166"/>
      <c r="AT120" s="161" t="s">
        <v>171</v>
      </c>
      <c r="AU120" s="161" t="s">
        <v>85</v>
      </c>
      <c r="AV120" s="13" t="s">
        <v>146</v>
      </c>
      <c r="AW120" s="13" t="s">
        <v>37</v>
      </c>
      <c r="AX120" s="13" t="s">
        <v>83</v>
      </c>
      <c r="AY120" s="161" t="s">
        <v>138</v>
      </c>
    </row>
    <row r="121" spans="2:65" s="1" customFormat="1" ht="24.2" customHeight="1">
      <c r="B121" s="32"/>
      <c r="C121" s="131" t="s">
        <v>178</v>
      </c>
      <c r="D121" s="131" t="s">
        <v>141</v>
      </c>
      <c r="E121" s="132" t="s">
        <v>547</v>
      </c>
      <c r="F121" s="133" t="s">
        <v>548</v>
      </c>
      <c r="G121" s="134" t="s">
        <v>549</v>
      </c>
      <c r="H121" s="135">
        <v>2.7E-2</v>
      </c>
      <c r="I121" s="136"/>
      <c r="J121" s="137">
        <f>ROUND(I121*H121,2)</f>
        <v>0</v>
      </c>
      <c r="K121" s="133" t="s">
        <v>167</v>
      </c>
      <c r="L121" s="32"/>
      <c r="M121" s="138" t="s">
        <v>19</v>
      </c>
      <c r="N121" s="139" t="s">
        <v>47</v>
      </c>
      <c r="P121" s="140">
        <f>O121*H121</f>
        <v>0</v>
      </c>
      <c r="Q121" s="140">
        <v>0</v>
      </c>
      <c r="R121" s="140">
        <f>Q121*H121</f>
        <v>0</v>
      </c>
      <c r="S121" s="140">
        <v>0</v>
      </c>
      <c r="T121" s="141">
        <f>S121*H121</f>
        <v>0</v>
      </c>
      <c r="AR121" s="142" t="s">
        <v>146</v>
      </c>
      <c r="AT121" s="142" t="s">
        <v>141</v>
      </c>
      <c r="AU121" s="142" t="s">
        <v>85</v>
      </c>
      <c r="AY121" s="17" t="s">
        <v>138</v>
      </c>
      <c r="BE121" s="143">
        <f>IF(N121="základní",J121,0)</f>
        <v>0</v>
      </c>
      <c r="BF121" s="143">
        <f>IF(N121="snížená",J121,0)</f>
        <v>0</v>
      </c>
      <c r="BG121" s="143">
        <f>IF(N121="zákl. přenesená",J121,0)</f>
        <v>0</v>
      </c>
      <c r="BH121" s="143">
        <f>IF(N121="sníž. přenesená",J121,0)</f>
        <v>0</v>
      </c>
      <c r="BI121" s="143">
        <f>IF(N121="nulová",J121,0)</f>
        <v>0</v>
      </c>
      <c r="BJ121" s="17" t="s">
        <v>83</v>
      </c>
      <c r="BK121" s="143">
        <f>ROUND(I121*H121,2)</f>
        <v>0</v>
      </c>
      <c r="BL121" s="17" t="s">
        <v>146</v>
      </c>
      <c r="BM121" s="142" t="s">
        <v>550</v>
      </c>
    </row>
    <row r="122" spans="2:65" s="1" customFormat="1" ht="11.25">
      <c r="B122" s="32"/>
      <c r="D122" s="151" t="s">
        <v>169</v>
      </c>
      <c r="F122" s="152" t="s">
        <v>551</v>
      </c>
      <c r="I122" s="146"/>
      <c r="L122" s="32"/>
      <c r="M122" s="147"/>
      <c r="T122" s="53"/>
      <c r="AT122" s="17" t="s">
        <v>169</v>
      </c>
      <c r="AU122" s="17" t="s">
        <v>85</v>
      </c>
    </row>
    <row r="123" spans="2:65" s="14" customFormat="1" ht="11.25">
      <c r="B123" s="177"/>
      <c r="D123" s="144" t="s">
        <v>171</v>
      </c>
      <c r="E123" s="178" t="s">
        <v>19</v>
      </c>
      <c r="F123" s="179" t="s">
        <v>552</v>
      </c>
      <c r="H123" s="178" t="s">
        <v>19</v>
      </c>
      <c r="I123" s="180"/>
      <c r="L123" s="177"/>
      <c r="M123" s="181"/>
      <c r="T123" s="182"/>
      <c r="AT123" s="178" t="s">
        <v>171</v>
      </c>
      <c r="AU123" s="178" t="s">
        <v>85</v>
      </c>
      <c r="AV123" s="14" t="s">
        <v>83</v>
      </c>
      <c r="AW123" s="14" t="s">
        <v>37</v>
      </c>
      <c r="AX123" s="14" t="s">
        <v>76</v>
      </c>
      <c r="AY123" s="178" t="s">
        <v>138</v>
      </c>
    </row>
    <row r="124" spans="2:65" s="12" customFormat="1" ht="11.25">
      <c r="B124" s="153"/>
      <c r="D124" s="144" t="s">
        <v>171</v>
      </c>
      <c r="E124" s="154" t="s">
        <v>19</v>
      </c>
      <c r="F124" s="155" t="s">
        <v>553</v>
      </c>
      <c r="H124" s="156">
        <v>2.7E-2</v>
      </c>
      <c r="I124" s="157"/>
      <c r="L124" s="153"/>
      <c r="M124" s="158"/>
      <c r="T124" s="159"/>
      <c r="AT124" s="154" t="s">
        <v>171</v>
      </c>
      <c r="AU124" s="154" t="s">
        <v>85</v>
      </c>
      <c r="AV124" s="12" t="s">
        <v>85</v>
      </c>
      <c r="AW124" s="12" t="s">
        <v>37</v>
      </c>
      <c r="AX124" s="12" t="s">
        <v>76</v>
      </c>
      <c r="AY124" s="154" t="s">
        <v>138</v>
      </c>
    </row>
    <row r="125" spans="2:65" s="13" customFormat="1" ht="11.25">
      <c r="B125" s="160"/>
      <c r="D125" s="144" t="s">
        <v>171</v>
      </c>
      <c r="E125" s="161" t="s">
        <v>19</v>
      </c>
      <c r="F125" s="162" t="s">
        <v>173</v>
      </c>
      <c r="H125" s="163">
        <v>2.7E-2</v>
      </c>
      <c r="I125" s="164"/>
      <c r="L125" s="160"/>
      <c r="M125" s="183"/>
      <c r="N125" s="184"/>
      <c r="O125" s="184"/>
      <c r="P125" s="184"/>
      <c r="Q125" s="184"/>
      <c r="R125" s="184"/>
      <c r="S125" s="184"/>
      <c r="T125" s="185"/>
      <c r="AT125" s="161" t="s">
        <v>171</v>
      </c>
      <c r="AU125" s="161" t="s">
        <v>85</v>
      </c>
      <c r="AV125" s="13" t="s">
        <v>146</v>
      </c>
      <c r="AW125" s="13" t="s">
        <v>37</v>
      </c>
      <c r="AX125" s="13" t="s">
        <v>83</v>
      </c>
      <c r="AY125" s="161" t="s">
        <v>138</v>
      </c>
    </row>
    <row r="126" spans="2:65" s="1" customFormat="1" ht="6.95" customHeight="1">
      <c r="B126" s="41"/>
      <c r="C126" s="42"/>
      <c r="D126" s="42"/>
      <c r="E126" s="42"/>
      <c r="F126" s="42"/>
      <c r="G126" s="42"/>
      <c r="H126" s="42"/>
      <c r="I126" s="42"/>
      <c r="J126" s="42"/>
      <c r="K126" s="42"/>
      <c r="L126" s="32"/>
    </row>
  </sheetData>
  <sheetProtection algorithmName="SHA-512" hashValue="KIhq6sMeTHqbzrd4+X0uWJkSRzTKJQI/cbcOxoMixVp8tdMZzDjzmJR5YBnlpNa+Z/NihdOzhYdGRh0B3vDVpg==" saltValue="sRwZmvyVt0xG/lWLzAEsjw6uyCQZ0nNYPggmNKRecQZWJEzE3bDfBjmETaOkWi64ZrS6hvwC57FiaPgmuIZYLg==" spinCount="100000" sheet="1" objects="1" scenarios="1" formatColumns="0" formatRows="0" autoFilter="0"/>
  <autoFilter ref="C86:K125" xr:uid="{00000000-0009-0000-0000-000006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600-000000000000}"/>
    <hyperlink ref="F96" r:id="rId2" xr:uid="{00000000-0004-0000-0600-000001000000}"/>
    <hyperlink ref="F104" r:id="rId3" xr:uid="{00000000-0004-0000-0600-000002000000}"/>
    <hyperlink ref="F109" r:id="rId4" xr:uid="{00000000-0004-0000-0600-000003000000}"/>
    <hyperlink ref="F114" r:id="rId5" xr:uid="{00000000-0004-0000-0600-000004000000}"/>
    <hyperlink ref="F122" r:id="rId6" xr:uid="{00000000-0004-0000-0600-000005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7"/>
  <headerFooter>
    <oddFooter>&amp;CStrana &amp;P z &amp;N</oddFooter>
  </headerFooter>
  <drawing r:id="rId8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0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7" t="s">
        <v>108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112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312" t="str">
        <f>'Rekapitulace stavby'!K6</f>
        <v>Dětské dopravní hřiště Šumperk - SO 800 Vegetační úpravy - výsadba</v>
      </c>
      <c r="F7" s="313"/>
      <c r="G7" s="313"/>
      <c r="H7" s="313"/>
      <c r="L7" s="20"/>
    </row>
    <row r="8" spans="2:46" ht="12" customHeight="1">
      <c r="B8" s="20"/>
      <c r="D8" s="27" t="s">
        <v>113</v>
      </c>
      <c r="L8" s="20"/>
    </row>
    <row r="9" spans="2:46" s="1" customFormat="1" ht="16.5" customHeight="1">
      <c r="B9" s="32"/>
      <c r="E9" s="312" t="s">
        <v>114</v>
      </c>
      <c r="F9" s="314"/>
      <c r="G9" s="314"/>
      <c r="H9" s="314"/>
      <c r="L9" s="32"/>
    </row>
    <row r="10" spans="2:46" s="1" customFormat="1" ht="12" customHeight="1">
      <c r="B10" s="32"/>
      <c r="D10" s="27" t="s">
        <v>115</v>
      </c>
      <c r="L10" s="32"/>
    </row>
    <row r="11" spans="2:46" s="1" customFormat="1" ht="16.5" customHeight="1">
      <c r="B11" s="32"/>
      <c r="E11" s="271" t="s">
        <v>554</v>
      </c>
      <c r="F11" s="314"/>
      <c r="G11" s="314"/>
      <c r="H11" s="314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21. 8. 2025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>
      <c r="B17" s="32"/>
      <c r="E17" s="25" t="s">
        <v>28</v>
      </c>
      <c r="I17" s="27" t="s">
        <v>29</v>
      </c>
      <c r="J17" s="25" t="s">
        <v>30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15" t="str">
        <f>'Rekapitulace stavby'!E14</f>
        <v>Vyplň údaj</v>
      </c>
      <c r="F20" s="296"/>
      <c r="G20" s="296"/>
      <c r="H20" s="296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33</v>
      </c>
      <c r="I22" s="27" t="s">
        <v>26</v>
      </c>
      <c r="J22" s="25" t="s">
        <v>34</v>
      </c>
      <c r="L22" s="32"/>
    </row>
    <row r="23" spans="2:12" s="1" customFormat="1" ht="18" customHeight="1">
      <c r="B23" s="32"/>
      <c r="E23" s="25" t="s">
        <v>35</v>
      </c>
      <c r="I23" s="27" t="s">
        <v>29</v>
      </c>
      <c r="J23" s="25" t="s">
        <v>36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38</v>
      </c>
      <c r="I25" s="27" t="s">
        <v>26</v>
      </c>
      <c r="J25" s="25" t="s">
        <v>19</v>
      </c>
      <c r="L25" s="32"/>
    </row>
    <row r="26" spans="2:12" s="1" customFormat="1" ht="18" customHeight="1">
      <c r="B26" s="32"/>
      <c r="E26" s="25" t="s">
        <v>39</v>
      </c>
      <c r="I26" s="27" t="s">
        <v>29</v>
      </c>
      <c r="J26" s="25" t="s">
        <v>19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40</v>
      </c>
      <c r="L28" s="32"/>
    </row>
    <row r="29" spans="2:12" s="7" customFormat="1" ht="16.5" customHeight="1">
      <c r="B29" s="91"/>
      <c r="E29" s="301" t="s">
        <v>19</v>
      </c>
      <c r="F29" s="301"/>
      <c r="G29" s="301"/>
      <c r="H29" s="301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42</v>
      </c>
      <c r="J32" s="63">
        <f>ROUND(J86, 2)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44</v>
      </c>
      <c r="I34" s="35" t="s">
        <v>43</v>
      </c>
      <c r="J34" s="35" t="s">
        <v>45</v>
      </c>
      <c r="L34" s="32"/>
    </row>
    <row r="35" spans="2:12" s="1" customFormat="1" ht="14.45" customHeight="1">
      <c r="B35" s="32"/>
      <c r="D35" s="52" t="s">
        <v>46</v>
      </c>
      <c r="E35" s="27" t="s">
        <v>47</v>
      </c>
      <c r="F35" s="83">
        <f>ROUND((SUM(BE86:BE103)),  2)</f>
        <v>0</v>
      </c>
      <c r="I35" s="93">
        <v>0.21</v>
      </c>
      <c r="J35" s="83">
        <f>ROUND(((SUM(BE86:BE103))*I35),  2)</f>
        <v>0</v>
      </c>
      <c r="L35" s="32"/>
    </row>
    <row r="36" spans="2:12" s="1" customFormat="1" ht="14.45" customHeight="1">
      <c r="B36" s="32"/>
      <c r="E36" s="27" t="s">
        <v>48</v>
      </c>
      <c r="F36" s="83">
        <f>ROUND((SUM(BF86:BF103)),  2)</f>
        <v>0</v>
      </c>
      <c r="I36" s="93">
        <v>0.12</v>
      </c>
      <c r="J36" s="83">
        <f>ROUND(((SUM(BF86:BF103))*I36),  2)</f>
        <v>0</v>
      </c>
      <c r="L36" s="32"/>
    </row>
    <row r="37" spans="2:12" s="1" customFormat="1" ht="14.45" hidden="1" customHeight="1">
      <c r="B37" s="32"/>
      <c r="E37" s="27" t="s">
        <v>49</v>
      </c>
      <c r="F37" s="83">
        <f>ROUND((SUM(BG86:BG103)),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7" t="s">
        <v>50</v>
      </c>
      <c r="F38" s="83">
        <f>ROUND((SUM(BH86:BH103)),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>
      <c r="B39" s="32"/>
      <c r="E39" s="27" t="s">
        <v>51</v>
      </c>
      <c r="F39" s="83">
        <f>ROUND((SUM(BI86:BI103)),  2)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52</v>
      </c>
      <c r="E41" s="54"/>
      <c r="F41" s="54"/>
      <c r="G41" s="96" t="s">
        <v>53</v>
      </c>
      <c r="H41" s="97" t="s">
        <v>54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>
      <c r="B47" s="32"/>
      <c r="C47" s="21" t="s">
        <v>117</v>
      </c>
      <c r="L47" s="32"/>
    </row>
    <row r="48" spans="2:12" s="1" customFormat="1" ht="6.95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26.25" customHeight="1">
      <c r="B50" s="32"/>
      <c r="E50" s="312" t="str">
        <f>E7</f>
        <v>Dětské dopravní hřiště Šumperk - SO 800 Vegetační úpravy - výsadba</v>
      </c>
      <c r="F50" s="313"/>
      <c r="G50" s="313"/>
      <c r="H50" s="313"/>
      <c r="L50" s="32"/>
    </row>
    <row r="51" spans="2:47" ht="12" customHeight="1">
      <c r="B51" s="20"/>
      <c r="C51" s="27" t="s">
        <v>113</v>
      </c>
      <c r="L51" s="20"/>
    </row>
    <row r="52" spans="2:47" s="1" customFormat="1" ht="16.5" customHeight="1">
      <c r="B52" s="32"/>
      <c r="E52" s="312" t="s">
        <v>114</v>
      </c>
      <c r="F52" s="314"/>
      <c r="G52" s="314"/>
      <c r="H52" s="314"/>
      <c r="L52" s="32"/>
    </row>
    <row r="53" spans="2:47" s="1" customFormat="1" ht="12" customHeight="1">
      <c r="B53" s="32"/>
      <c r="C53" s="27" t="s">
        <v>115</v>
      </c>
      <c r="L53" s="32"/>
    </row>
    <row r="54" spans="2:47" s="1" customFormat="1" ht="16.5" customHeight="1">
      <c r="B54" s="32"/>
      <c r="E54" s="271" t="str">
        <f>E11</f>
        <v>SO 807 - Vegetační úpravy - louka</v>
      </c>
      <c r="F54" s="314"/>
      <c r="G54" s="314"/>
      <c r="H54" s="314"/>
      <c r="L54" s="32"/>
    </row>
    <row r="55" spans="2:47" s="1" customFormat="1" ht="6.95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k.ú. Šumperk</v>
      </c>
      <c r="I56" s="27" t="s">
        <v>23</v>
      </c>
      <c r="J56" s="49" t="str">
        <f>IF(J14="","",J14)</f>
        <v>21. 8. 2025</v>
      </c>
      <c r="L56" s="32"/>
    </row>
    <row r="57" spans="2:47" s="1" customFormat="1" ht="6.95" customHeight="1">
      <c r="B57" s="32"/>
      <c r="L57" s="32"/>
    </row>
    <row r="58" spans="2:47" s="1" customFormat="1" ht="15.2" customHeight="1">
      <c r="B58" s="32"/>
      <c r="C58" s="27" t="s">
        <v>25</v>
      </c>
      <c r="F58" s="25" t="str">
        <f>E17</f>
        <v>Město Šumperk</v>
      </c>
      <c r="I58" s="27" t="s">
        <v>33</v>
      </c>
      <c r="J58" s="30" t="str">
        <f>E23</f>
        <v>Cekr CZ s.r.o.</v>
      </c>
      <c r="L58" s="32"/>
    </row>
    <row r="59" spans="2:47" s="1" customFormat="1" ht="40.15" customHeight="1">
      <c r="B59" s="32"/>
      <c r="C59" s="27" t="s">
        <v>31</v>
      </c>
      <c r="F59" s="25" t="str">
        <f>IF(E20="","",E20)</f>
        <v>Vyplň údaj</v>
      </c>
      <c r="I59" s="27" t="s">
        <v>38</v>
      </c>
      <c r="J59" s="30" t="str">
        <f>E26</f>
        <v>Ateliér Máj, Ing. Svorová, Ing. Zuntychová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118</v>
      </c>
      <c r="D61" s="94"/>
      <c r="E61" s="94"/>
      <c r="F61" s="94"/>
      <c r="G61" s="94"/>
      <c r="H61" s="94"/>
      <c r="I61" s="94"/>
      <c r="J61" s="101" t="s">
        <v>119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" customHeight="1">
      <c r="B63" s="32"/>
      <c r="C63" s="102" t="s">
        <v>74</v>
      </c>
      <c r="J63" s="63">
        <f>J86</f>
        <v>0</v>
      </c>
      <c r="L63" s="32"/>
      <c r="AU63" s="17" t="s">
        <v>120</v>
      </c>
    </row>
    <row r="64" spans="2:47" s="8" customFormat="1" ht="24.95" customHeight="1">
      <c r="B64" s="103"/>
      <c r="D64" s="104" t="s">
        <v>555</v>
      </c>
      <c r="E64" s="105"/>
      <c r="F64" s="105"/>
      <c r="G64" s="105"/>
      <c r="H64" s="105"/>
      <c r="I64" s="105"/>
      <c r="J64" s="106">
        <f>J87</f>
        <v>0</v>
      </c>
      <c r="L64" s="103"/>
    </row>
    <row r="65" spans="2:12" s="1" customFormat="1" ht="21.75" customHeight="1">
      <c r="B65" s="32"/>
      <c r="L65" s="32"/>
    </row>
    <row r="66" spans="2:12" s="1" customFormat="1" ht="6.95" customHeight="1"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32"/>
    </row>
    <row r="70" spans="2:12" s="1" customFormat="1" ht="6.95" customHeight="1"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32"/>
    </row>
    <row r="71" spans="2:12" s="1" customFormat="1" ht="24.95" customHeight="1">
      <c r="B71" s="32"/>
      <c r="C71" s="21" t="s">
        <v>123</v>
      </c>
      <c r="L71" s="32"/>
    </row>
    <row r="72" spans="2:12" s="1" customFormat="1" ht="6.95" customHeight="1">
      <c r="B72" s="32"/>
      <c r="L72" s="32"/>
    </row>
    <row r="73" spans="2:12" s="1" customFormat="1" ht="12" customHeight="1">
      <c r="B73" s="32"/>
      <c r="C73" s="27" t="s">
        <v>16</v>
      </c>
      <c r="L73" s="32"/>
    </row>
    <row r="74" spans="2:12" s="1" customFormat="1" ht="26.25" customHeight="1">
      <c r="B74" s="32"/>
      <c r="E74" s="312" t="str">
        <f>E7</f>
        <v>Dětské dopravní hřiště Šumperk - SO 800 Vegetační úpravy - výsadba</v>
      </c>
      <c r="F74" s="313"/>
      <c r="G74" s="313"/>
      <c r="H74" s="313"/>
      <c r="L74" s="32"/>
    </row>
    <row r="75" spans="2:12" ht="12" customHeight="1">
      <c r="B75" s="20"/>
      <c r="C75" s="27" t="s">
        <v>113</v>
      </c>
      <c r="L75" s="20"/>
    </row>
    <row r="76" spans="2:12" s="1" customFormat="1" ht="16.5" customHeight="1">
      <c r="B76" s="32"/>
      <c r="E76" s="312" t="s">
        <v>114</v>
      </c>
      <c r="F76" s="314"/>
      <c r="G76" s="314"/>
      <c r="H76" s="314"/>
      <c r="L76" s="32"/>
    </row>
    <row r="77" spans="2:12" s="1" customFormat="1" ht="12" customHeight="1">
      <c r="B77" s="32"/>
      <c r="C77" s="27" t="s">
        <v>115</v>
      </c>
      <c r="L77" s="32"/>
    </row>
    <row r="78" spans="2:12" s="1" customFormat="1" ht="16.5" customHeight="1">
      <c r="B78" s="32"/>
      <c r="E78" s="271" t="str">
        <f>E11</f>
        <v>SO 807 - Vegetační úpravy - louka</v>
      </c>
      <c r="F78" s="314"/>
      <c r="G78" s="314"/>
      <c r="H78" s="314"/>
      <c r="L78" s="32"/>
    </row>
    <row r="79" spans="2:12" s="1" customFormat="1" ht="6.95" customHeight="1">
      <c r="B79" s="32"/>
      <c r="L79" s="32"/>
    </row>
    <row r="80" spans="2:12" s="1" customFormat="1" ht="12" customHeight="1">
      <c r="B80" s="32"/>
      <c r="C80" s="27" t="s">
        <v>21</v>
      </c>
      <c r="F80" s="25" t="str">
        <f>F14</f>
        <v>k.ú. Šumperk</v>
      </c>
      <c r="I80" s="27" t="s">
        <v>23</v>
      </c>
      <c r="J80" s="49" t="str">
        <f>IF(J14="","",J14)</f>
        <v>21. 8. 2025</v>
      </c>
      <c r="L80" s="32"/>
    </row>
    <row r="81" spans="2:65" s="1" customFormat="1" ht="6.95" customHeight="1">
      <c r="B81" s="32"/>
      <c r="L81" s="32"/>
    </row>
    <row r="82" spans="2:65" s="1" customFormat="1" ht="15.2" customHeight="1">
      <c r="B82" s="32"/>
      <c r="C82" s="27" t="s">
        <v>25</v>
      </c>
      <c r="F82" s="25" t="str">
        <f>E17</f>
        <v>Město Šumperk</v>
      </c>
      <c r="I82" s="27" t="s">
        <v>33</v>
      </c>
      <c r="J82" s="30" t="str">
        <f>E23</f>
        <v>Cekr CZ s.r.o.</v>
      </c>
      <c r="L82" s="32"/>
    </row>
    <row r="83" spans="2:65" s="1" customFormat="1" ht="40.15" customHeight="1">
      <c r="B83" s="32"/>
      <c r="C83" s="27" t="s">
        <v>31</v>
      </c>
      <c r="F83" s="25" t="str">
        <f>IF(E20="","",E20)</f>
        <v>Vyplň údaj</v>
      </c>
      <c r="I83" s="27" t="s">
        <v>38</v>
      </c>
      <c r="J83" s="30" t="str">
        <f>E26</f>
        <v>Ateliér Máj, Ing. Svorová, Ing. Zuntychová</v>
      </c>
      <c r="L83" s="32"/>
    </row>
    <row r="84" spans="2:65" s="1" customFormat="1" ht="10.35" customHeight="1">
      <c r="B84" s="32"/>
      <c r="L84" s="32"/>
    </row>
    <row r="85" spans="2:65" s="10" customFormat="1" ht="29.25" customHeight="1">
      <c r="B85" s="111"/>
      <c r="C85" s="112" t="s">
        <v>124</v>
      </c>
      <c r="D85" s="113" t="s">
        <v>61</v>
      </c>
      <c r="E85" s="113" t="s">
        <v>57</v>
      </c>
      <c r="F85" s="113" t="s">
        <v>58</v>
      </c>
      <c r="G85" s="113" t="s">
        <v>125</v>
      </c>
      <c r="H85" s="113" t="s">
        <v>126</v>
      </c>
      <c r="I85" s="113" t="s">
        <v>127</v>
      </c>
      <c r="J85" s="113" t="s">
        <v>119</v>
      </c>
      <c r="K85" s="114" t="s">
        <v>128</v>
      </c>
      <c r="L85" s="111"/>
      <c r="M85" s="56" t="s">
        <v>19</v>
      </c>
      <c r="N85" s="57" t="s">
        <v>46</v>
      </c>
      <c r="O85" s="57" t="s">
        <v>129</v>
      </c>
      <c r="P85" s="57" t="s">
        <v>130</v>
      </c>
      <c r="Q85" s="57" t="s">
        <v>131</v>
      </c>
      <c r="R85" s="57" t="s">
        <v>132</v>
      </c>
      <c r="S85" s="57" t="s">
        <v>133</v>
      </c>
      <c r="T85" s="58" t="s">
        <v>134</v>
      </c>
    </row>
    <row r="86" spans="2:65" s="1" customFormat="1" ht="22.9" customHeight="1">
      <c r="B86" s="32"/>
      <c r="C86" s="61" t="s">
        <v>135</v>
      </c>
      <c r="J86" s="115">
        <f>BK86</f>
        <v>0</v>
      </c>
      <c r="L86" s="32"/>
      <c r="M86" s="59"/>
      <c r="N86" s="50"/>
      <c r="O86" s="50"/>
      <c r="P86" s="116">
        <f>P87</f>
        <v>0</v>
      </c>
      <c r="Q86" s="50"/>
      <c r="R86" s="116">
        <f>R87</f>
        <v>8.94E-3</v>
      </c>
      <c r="S86" s="50"/>
      <c r="T86" s="117">
        <f>T87</f>
        <v>0</v>
      </c>
      <c r="AT86" s="17" t="s">
        <v>75</v>
      </c>
      <c r="AU86" s="17" t="s">
        <v>120</v>
      </c>
      <c r="BK86" s="118">
        <f>BK87</f>
        <v>0</v>
      </c>
    </row>
    <row r="87" spans="2:65" s="11" customFormat="1" ht="25.9" customHeight="1">
      <c r="B87" s="119"/>
      <c r="D87" s="120" t="s">
        <v>75</v>
      </c>
      <c r="E87" s="121" t="s">
        <v>556</v>
      </c>
      <c r="F87" s="121" t="s">
        <v>557</v>
      </c>
      <c r="I87" s="122"/>
      <c r="J87" s="123">
        <f>BK87</f>
        <v>0</v>
      </c>
      <c r="L87" s="119"/>
      <c r="M87" s="124"/>
      <c r="P87" s="125">
        <f>SUM(P88:P103)</f>
        <v>0</v>
      </c>
      <c r="R87" s="125">
        <f>SUM(R88:R103)</f>
        <v>8.94E-3</v>
      </c>
      <c r="T87" s="126">
        <f>SUM(T88:T103)</f>
        <v>0</v>
      </c>
      <c r="AR87" s="120" t="s">
        <v>83</v>
      </c>
      <c r="AT87" s="127" t="s">
        <v>75</v>
      </c>
      <c r="AU87" s="127" t="s">
        <v>76</v>
      </c>
      <c r="AY87" s="120" t="s">
        <v>138</v>
      </c>
      <c r="BK87" s="128">
        <f>SUM(BK88:BK103)</f>
        <v>0</v>
      </c>
    </row>
    <row r="88" spans="2:65" s="1" customFormat="1" ht="37.9" customHeight="1">
      <c r="B88" s="32"/>
      <c r="C88" s="131" t="s">
        <v>83</v>
      </c>
      <c r="D88" s="131" t="s">
        <v>141</v>
      </c>
      <c r="E88" s="132" t="s">
        <v>558</v>
      </c>
      <c r="F88" s="133" t="s">
        <v>559</v>
      </c>
      <c r="G88" s="134" t="s">
        <v>144</v>
      </c>
      <c r="H88" s="135">
        <v>1095.5999999999999</v>
      </c>
      <c r="I88" s="136"/>
      <c r="J88" s="137">
        <f>ROUND(I88*H88,2)</f>
        <v>0</v>
      </c>
      <c r="K88" s="133" t="s">
        <v>167</v>
      </c>
      <c r="L88" s="32"/>
      <c r="M88" s="138" t="s">
        <v>19</v>
      </c>
      <c r="N88" s="139" t="s">
        <v>47</v>
      </c>
      <c r="P88" s="140">
        <f>O88*H88</f>
        <v>0</v>
      </c>
      <c r="Q88" s="140">
        <v>0</v>
      </c>
      <c r="R88" s="140">
        <f>Q88*H88</f>
        <v>0</v>
      </c>
      <c r="S88" s="140">
        <v>0</v>
      </c>
      <c r="T88" s="141">
        <f>S88*H88</f>
        <v>0</v>
      </c>
      <c r="AR88" s="142" t="s">
        <v>146</v>
      </c>
      <c r="AT88" s="142" t="s">
        <v>141</v>
      </c>
      <c r="AU88" s="142" t="s">
        <v>83</v>
      </c>
      <c r="AY88" s="17" t="s">
        <v>138</v>
      </c>
      <c r="BE88" s="143">
        <f>IF(N88="základní",J88,0)</f>
        <v>0</v>
      </c>
      <c r="BF88" s="143">
        <f>IF(N88="snížená",J88,0)</f>
        <v>0</v>
      </c>
      <c r="BG88" s="143">
        <f>IF(N88="zákl. přenesená",J88,0)</f>
        <v>0</v>
      </c>
      <c r="BH88" s="143">
        <f>IF(N88="sníž. přenesená",J88,0)</f>
        <v>0</v>
      </c>
      <c r="BI88" s="143">
        <f>IF(N88="nulová",J88,0)</f>
        <v>0</v>
      </c>
      <c r="BJ88" s="17" t="s">
        <v>83</v>
      </c>
      <c r="BK88" s="143">
        <f>ROUND(I88*H88,2)</f>
        <v>0</v>
      </c>
      <c r="BL88" s="17" t="s">
        <v>146</v>
      </c>
      <c r="BM88" s="142" t="s">
        <v>517</v>
      </c>
    </row>
    <row r="89" spans="2:65" s="1" customFormat="1" ht="11.25">
      <c r="B89" s="32"/>
      <c r="D89" s="151" t="s">
        <v>169</v>
      </c>
      <c r="F89" s="152" t="s">
        <v>560</v>
      </c>
      <c r="I89" s="146"/>
      <c r="L89" s="32"/>
      <c r="M89" s="147"/>
      <c r="T89" s="53"/>
      <c r="AT89" s="17" t="s">
        <v>169</v>
      </c>
      <c r="AU89" s="17" t="s">
        <v>83</v>
      </c>
    </row>
    <row r="90" spans="2:65" s="12" customFormat="1" ht="11.25">
      <c r="B90" s="153"/>
      <c r="D90" s="144" t="s">
        <v>171</v>
      </c>
      <c r="E90" s="154" t="s">
        <v>19</v>
      </c>
      <c r="F90" s="155" t="s">
        <v>561</v>
      </c>
      <c r="H90" s="156">
        <v>1095.5999999999999</v>
      </c>
      <c r="I90" s="157"/>
      <c r="L90" s="153"/>
      <c r="M90" s="158"/>
      <c r="T90" s="159"/>
      <c r="AT90" s="154" t="s">
        <v>171</v>
      </c>
      <c r="AU90" s="154" t="s">
        <v>83</v>
      </c>
      <c r="AV90" s="12" t="s">
        <v>85</v>
      </c>
      <c r="AW90" s="12" t="s">
        <v>37</v>
      </c>
      <c r="AX90" s="12" t="s">
        <v>76</v>
      </c>
      <c r="AY90" s="154" t="s">
        <v>138</v>
      </c>
    </row>
    <row r="91" spans="2:65" s="13" customFormat="1" ht="11.25">
      <c r="B91" s="160"/>
      <c r="D91" s="144" t="s">
        <v>171</v>
      </c>
      <c r="E91" s="161" t="s">
        <v>19</v>
      </c>
      <c r="F91" s="162" t="s">
        <v>173</v>
      </c>
      <c r="H91" s="163">
        <v>1095.5999999999999</v>
      </c>
      <c r="I91" s="164"/>
      <c r="L91" s="160"/>
      <c r="M91" s="165"/>
      <c r="T91" s="166"/>
      <c r="AT91" s="161" t="s">
        <v>171</v>
      </c>
      <c r="AU91" s="161" t="s">
        <v>83</v>
      </c>
      <c r="AV91" s="13" t="s">
        <v>146</v>
      </c>
      <c r="AW91" s="13" t="s">
        <v>37</v>
      </c>
      <c r="AX91" s="13" t="s">
        <v>83</v>
      </c>
      <c r="AY91" s="161" t="s">
        <v>138</v>
      </c>
    </row>
    <row r="92" spans="2:65" s="1" customFormat="1" ht="16.5" customHeight="1">
      <c r="B92" s="32"/>
      <c r="C92" s="167" t="s">
        <v>85</v>
      </c>
      <c r="D92" s="167" t="s">
        <v>174</v>
      </c>
      <c r="E92" s="168" t="s">
        <v>562</v>
      </c>
      <c r="F92" s="169" t="s">
        <v>563</v>
      </c>
      <c r="G92" s="170" t="s">
        <v>521</v>
      </c>
      <c r="H92" s="171">
        <v>8.94</v>
      </c>
      <c r="I92" s="172"/>
      <c r="J92" s="173">
        <f>ROUND(I92*H92,2)</f>
        <v>0</v>
      </c>
      <c r="K92" s="169" t="s">
        <v>167</v>
      </c>
      <c r="L92" s="174"/>
      <c r="M92" s="175" t="s">
        <v>19</v>
      </c>
      <c r="N92" s="176" t="s">
        <v>47</v>
      </c>
      <c r="P92" s="140">
        <f>O92*H92</f>
        <v>0</v>
      </c>
      <c r="Q92" s="140">
        <v>1E-3</v>
      </c>
      <c r="R92" s="140">
        <f>Q92*H92</f>
        <v>8.94E-3</v>
      </c>
      <c r="S92" s="140">
        <v>0</v>
      </c>
      <c r="T92" s="141">
        <f>S92*H92</f>
        <v>0</v>
      </c>
      <c r="AR92" s="142" t="s">
        <v>178</v>
      </c>
      <c r="AT92" s="142" t="s">
        <v>174</v>
      </c>
      <c r="AU92" s="142" t="s">
        <v>83</v>
      </c>
      <c r="AY92" s="17" t="s">
        <v>138</v>
      </c>
      <c r="BE92" s="143">
        <f>IF(N92="základní",J92,0)</f>
        <v>0</v>
      </c>
      <c r="BF92" s="143">
        <f>IF(N92="snížená",J92,0)</f>
        <v>0</v>
      </c>
      <c r="BG92" s="143">
        <f>IF(N92="zákl. přenesená",J92,0)</f>
        <v>0</v>
      </c>
      <c r="BH92" s="143">
        <f>IF(N92="sníž. přenesená",J92,0)</f>
        <v>0</v>
      </c>
      <c r="BI92" s="143">
        <f>IF(N92="nulová",J92,0)</f>
        <v>0</v>
      </c>
      <c r="BJ92" s="17" t="s">
        <v>83</v>
      </c>
      <c r="BK92" s="143">
        <f>ROUND(I92*H92,2)</f>
        <v>0</v>
      </c>
      <c r="BL92" s="17" t="s">
        <v>146</v>
      </c>
      <c r="BM92" s="142" t="s">
        <v>522</v>
      </c>
    </row>
    <row r="93" spans="2:65" s="14" customFormat="1" ht="11.25">
      <c r="B93" s="177"/>
      <c r="D93" s="144" t="s">
        <v>171</v>
      </c>
      <c r="E93" s="178" t="s">
        <v>19</v>
      </c>
      <c r="F93" s="179" t="s">
        <v>564</v>
      </c>
      <c r="H93" s="178" t="s">
        <v>19</v>
      </c>
      <c r="I93" s="180"/>
      <c r="L93" s="177"/>
      <c r="M93" s="181"/>
      <c r="T93" s="182"/>
      <c r="AT93" s="178" t="s">
        <v>171</v>
      </c>
      <c r="AU93" s="178" t="s">
        <v>83</v>
      </c>
      <c r="AV93" s="14" t="s">
        <v>83</v>
      </c>
      <c r="AW93" s="14" t="s">
        <v>37</v>
      </c>
      <c r="AX93" s="14" t="s">
        <v>76</v>
      </c>
      <c r="AY93" s="178" t="s">
        <v>138</v>
      </c>
    </row>
    <row r="94" spans="2:65" s="12" customFormat="1" ht="11.25">
      <c r="B94" s="153"/>
      <c r="D94" s="144" t="s">
        <v>171</v>
      </c>
      <c r="E94" s="154" t="s">
        <v>19</v>
      </c>
      <c r="F94" s="155" t="s">
        <v>565</v>
      </c>
      <c r="H94" s="156">
        <v>8.94</v>
      </c>
      <c r="I94" s="157"/>
      <c r="L94" s="153"/>
      <c r="M94" s="158"/>
      <c r="T94" s="159"/>
      <c r="AT94" s="154" t="s">
        <v>171</v>
      </c>
      <c r="AU94" s="154" t="s">
        <v>83</v>
      </c>
      <c r="AV94" s="12" t="s">
        <v>85</v>
      </c>
      <c r="AW94" s="12" t="s">
        <v>37</v>
      </c>
      <c r="AX94" s="12" t="s">
        <v>76</v>
      </c>
      <c r="AY94" s="154" t="s">
        <v>138</v>
      </c>
    </row>
    <row r="95" spans="2:65" s="13" customFormat="1" ht="11.25">
      <c r="B95" s="160"/>
      <c r="D95" s="144" t="s">
        <v>171</v>
      </c>
      <c r="E95" s="161" t="s">
        <v>19</v>
      </c>
      <c r="F95" s="162" t="s">
        <v>173</v>
      </c>
      <c r="H95" s="163">
        <v>8.94</v>
      </c>
      <c r="I95" s="164"/>
      <c r="L95" s="160"/>
      <c r="M95" s="165"/>
      <c r="T95" s="166"/>
      <c r="AT95" s="161" t="s">
        <v>171</v>
      </c>
      <c r="AU95" s="161" t="s">
        <v>83</v>
      </c>
      <c r="AV95" s="13" t="s">
        <v>146</v>
      </c>
      <c r="AW95" s="13" t="s">
        <v>37</v>
      </c>
      <c r="AX95" s="13" t="s">
        <v>83</v>
      </c>
      <c r="AY95" s="161" t="s">
        <v>138</v>
      </c>
    </row>
    <row r="96" spans="2:65" s="1" customFormat="1" ht="21.75" customHeight="1">
      <c r="B96" s="32"/>
      <c r="C96" s="131" t="s">
        <v>153</v>
      </c>
      <c r="D96" s="131" t="s">
        <v>141</v>
      </c>
      <c r="E96" s="132" t="s">
        <v>537</v>
      </c>
      <c r="F96" s="133" t="s">
        <v>538</v>
      </c>
      <c r="G96" s="134" t="s">
        <v>144</v>
      </c>
      <c r="H96" s="135">
        <v>1095.5999999999999</v>
      </c>
      <c r="I96" s="136"/>
      <c r="J96" s="137">
        <f>ROUND(I96*H96,2)</f>
        <v>0</v>
      </c>
      <c r="K96" s="133" t="s">
        <v>167</v>
      </c>
      <c r="L96" s="32"/>
      <c r="M96" s="138" t="s">
        <v>19</v>
      </c>
      <c r="N96" s="139" t="s">
        <v>47</v>
      </c>
      <c r="P96" s="140">
        <f>O96*H96</f>
        <v>0</v>
      </c>
      <c r="Q96" s="140">
        <v>0</v>
      </c>
      <c r="R96" s="140">
        <f>Q96*H96</f>
        <v>0</v>
      </c>
      <c r="S96" s="140">
        <v>0</v>
      </c>
      <c r="T96" s="141">
        <f>S96*H96</f>
        <v>0</v>
      </c>
      <c r="AR96" s="142" t="s">
        <v>146</v>
      </c>
      <c r="AT96" s="142" t="s">
        <v>141</v>
      </c>
      <c r="AU96" s="142" t="s">
        <v>83</v>
      </c>
      <c r="AY96" s="17" t="s">
        <v>138</v>
      </c>
      <c r="BE96" s="143">
        <f>IF(N96="základní",J96,0)</f>
        <v>0</v>
      </c>
      <c r="BF96" s="143">
        <f>IF(N96="snížená",J96,0)</f>
        <v>0</v>
      </c>
      <c r="BG96" s="143">
        <f>IF(N96="zákl. přenesená",J96,0)</f>
        <v>0</v>
      </c>
      <c r="BH96" s="143">
        <f>IF(N96="sníž. přenesená",J96,0)</f>
        <v>0</v>
      </c>
      <c r="BI96" s="143">
        <f>IF(N96="nulová",J96,0)</f>
        <v>0</v>
      </c>
      <c r="BJ96" s="17" t="s">
        <v>83</v>
      </c>
      <c r="BK96" s="143">
        <f>ROUND(I96*H96,2)</f>
        <v>0</v>
      </c>
      <c r="BL96" s="17" t="s">
        <v>146</v>
      </c>
      <c r="BM96" s="142" t="s">
        <v>539</v>
      </c>
    </row>
    <row r="97" spans="2:65" s="1" customFormat="1" ht="11.25">
      <c r="B97" s="32"/>
      <c r="D97" s="151" t="s">
        <v>169</v>
      </c>
      <c r="F97" s="152" t="s">
        <v>540</v>
      </c>
      <c r="I97" s="146"/>
      <c r="L97" s="32"/>
      <c r="M97" s="147"/>
      <c r="T97" s="53"/>
      <c r="AT97" s="17" t="s">
        <v>169</v>
      </c>
      <c r="AU97" s="17" t="s">
        <v>83</v>
      </c>
    </row>
    <row r="98" spans="2:65" s="14" customFormat="1" ht="11.25">
      <c r="B98" s="177"/>
      <c r="D98" s="144" t="s">
        <v>171</v>
      </c>
      <c r="E98" s="178" t="s">
        <v>19</v>
      </c>
      <c r="F98" s="179" t="s">
        <v>566</v>
      </c>
      <c r="H98" s="178" t="s">
        <v>19</v>
      </c>
      <c r="I98" s="180"/>
      <c r="L98" s="177"/>
      <c r="M98" s="181"/>
      <c r="T98" s="182"/>
      <c r="AT98" s="178" t="s">
        <v>171</v>
      </c>
      <c r="AU98" s="178" t="s">
        <v>83</v>
      </c>
      <c r="AV98" s="14" t="s">
        <v>83</v>
      </c>
      <c r="AW98" s="14" t="s">
        <v>37</v>
      </c>
      <c r="AX98" s="14" t="s">
        <v>76</v>
      </c>
      <c r="AY98" s="178" t="s">
        <v>138</v>
      </c>
    </row>
    <row r="99" spans="2:65" s="12" customFormat="1" ht="11.25">
      <c r="B99" s="153"/>
      <c r="D99" s="144" t="s">
        <v>171</v>
      </c>
      <c r="E99" s="154" t="s">
        <v>19</v>
      </c>
      <c r="F99" s="155" t="s">
        <v>561</v>
      </c>
      <c r="H99" s="156">
        <v>1095.5999999999999</v>
      </c>
      <c r="I99" s="157"/>
      <c r="L99" s="153"/>
      <c r="M99" s="158"/>
      <c r="T99" s="159"/>
      <c r="AT99" s="154" t="s">
        <v>171</v>
      </c>
      <c r="AU99" s="154" t="s">
        <v>83</v>
      </c>
      <c r="AV99" s="12" t="s">
        <v>85</v>
      </c>
      <c r="AW99" s="12" t="s">
        <v>37</v>
      </c>
      <c r="AX99" s="12" t="s">
        <v>76</v>
      </c>
      <c r="AY99" s="154" t="s">
        <v>138</v>
      </c>
    </row>
    <row r="100" spans="2:65" s="13" customFormat="1" ht="11.25">
      <c r="B100" s="160"/>
      <c r="D100" s="144" t="s">
        <v>171</v>
      </c>
      <c r="E100" s="161" t="s">
        <v>19</v>
      </c>
      <c r="F100" s="162" t="s">
        <v>173</v>
      </c>
      <c r="H100" s="163">
        <v>1095.5999999999999</v>
      </c>
      <c r="I100" s="164"/>
      <c r="L100" s="160"/>
      <c r="M100" s="165"/>
      <c r="T100" s="166"/>
      <c r="AT100" s="161" t="s">
        <v>171</v>
      </c>
      <c r="AU100" s="161" t="s">
        <v>83</v>
      </c>
      <c r="AV100" s="13" t="s">
        <v>146</v>
      </c>
      <c r="AW100" s="13" t="s">
        <v>37</v>
      </c>
      <c r="AX100" s="13" t="s">
        <v>83</v>
      </c>
      <c r="AY100" s="161" t="s">
        <v>138</v>
      </c>
    </row>
    <row r="101" spans="2:65" s="1" customFormat="1" ht="21.75" customHeight="1">
      <c r="B101" s="32"/>
      <c r="C101" s="131" t="s">
        <v>146</v>
      </c>
      <c r="D101" s="131" t="s">
        <v>141</v>
      </c>
      <c r="E101" s="132" t="s">
        <v>543</v>
      </c>
      <c r="F101" s="133" t="s">
        <v>544</v>
      </c>
      <c r="G101" s="134" t="s">
        <v>177</v>
      </c>
      <c r="H101" s="135">
        <v>21.911999999999999</v>
      </c>
      <c r="I101" s="136"/>
      <c r="J101" s="137">
        <f>ROUND(I101*H101,2)</f>
        <v>0</v>
      </c>
      <c r="K101" s="133" t="s">
        <v>145</v>
      </c>
      <c r="L101" s="32"/>
      <c r="M101" s="138" t="s">
        <v>19</v>
      </c>
      <c r="N101" s="139" t="s">
        <v>47</v>
      </c>
      <c r="P101" s="140">
        <f>O101*H101</f>
        <v>0</v>
      </c>
      <c r="Q101" s="140">
        <v>0</v>
      </c>
      <c r="R101" s="140">
        <f>Q101*H101</f>
        <v>0</v>
      </c>
      <c r="S101" s="140">
        <v>0</v>
      </c>
      <c r="T101" s="141">
        <f>S101*H101</f>
        <v>0</v>
      </c>
      <c r="AR101" s="142" t="s">
        <v>146</v>
      </c>
      <c r="AT101" s="142" t="s">
        <v>141</v>
      </c>
      <c r="AU101" s="142" t="s">
        <v>83</v>
      </c>
      <c r="AY101" s="17" t="s">
        <v>138</v>
      </c>
      <c r="BE101" s="143">
        <f>IF(N101="základní",J101,0)</f>
        <v>0</v>
      </c>
      <c r="BF101" s="143">
        <f>IF(N101="snížená",J101,0)</f>
        <v>0</v>
      </c>
      <c r="BG101" s="143">
        <f>IF(N101="zákl. přenesená",J101,0)</f>
        <v>0</v>
      </c>
      <c r="BH101" s="143">
        <f>IF(N101="sníž. přenesená",J101,0)</f>
        <v>0</v>
      </c>
      <c r="BI101" s="143">
        <f>IF(N101="nulová",J101,0)</f>
        <v>0</v>
      </c>
      <c r="BJ101" s="17" t="s">
        <v>83</v>
      </c>
      <c r="BK101" s="143">
        <f>ROUND(I101*H101,2)</f>
        <v>0</v>
      </c>
      <c r="BL101" s="17" t="s">
        <v>146</v>
      </c>
      <c r="BM101" s="142" t="s">
        <v>545</v>
      </c>
    </row>
    <row r="102" spans="2:65" s="12" customFormat="1" ht="11.25">
      <c r="B102" s="153"/>
      <c r="D102" s="144" t="s">
        <v>171</v>
      </c>
      <c r="E102" s="154" t="s">
        <v>19</v>
      </c>
      <c r="F102" s="155" t="s">
        <v>567</v>
      </c>
      <c r="H102" s="156">
        <v>21.911999999999999</v>
      </c>
      <c r="I102" s="157"/>
      <c r="L102" s="153"/>
      <c r="M102" s="158"/>
      <c r="T102" s="159"/>
      <c r="AT102" s="154" t="s">
        <v>171</v>
      </c>
      <c r="AU102" s="154" t="s">
        <v>83</v>
      </c>
      <c r="AV102" s="12" t="s">
        <v>85</v>
      </c>
      <c r="AW102" s="12" t="s">
        <v>37</v>
      </c>
      <c r="AX102" s="12" t="s">
        <v>76</v>
      </c>
      <c r="AY102" s="154" t="s">
        <v>138</v>
      </c>
    </row>
    <row r="103" spans="2:65" s="13" customFormat="1" ht="11.25">
      <c r="B103" s="160"/>
      <c r="D103" s="144" t="s">
        <v>171</v>
      </c>
      <c r="E103" s="161" t="s">
        <v>19</v>
      </c>
      <c r="F103" s="162" t="s">
        <v>173</v>
      </c>
      <c r="H103" s="163">
        <v>21.911999999999999</v>
      </c>
      <c r="I103" s="164"/>
      <c r="L103" s="160"/>
      <c r="M103" s="183"/>
      <c r="N103" s="184"/>
      <c r="O103" s="184"/>
      <c r="P103" s="184"/>
      <c r="Q103" s="184"/>
      <c r="R103" s="184"/>
      <c r="S103" s="184"/>
      <c r="T103" s="185"/>
      <c r="AT103" s="161" t="s">
        <v>171</v>
      </c>
      <c r="AU103" s="161" t="s">
        <v>83</v>
      </c>
      <c r="AV103" s="13" t="s">
        <v>146</v>
      </c>
      <c r="AW103" s="13" t="s">
        <v>37</v>
      </c>
      <c r="AX103" s="13" t="s">
        <v>83</v>
      </c>
      <c r="AY103" s="161" t="s">
        <v>138</v>
      </c>
    </row>
    <row r="104" spans="2:65" s="1" customFormat="1" ht="6.95" customHeight="1"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32"/>
    </row>
  </sheetData>
  <sheetProtection algorithmName="SHA-512" hashValue="4/yP/rnFQ8aTkqsuNshCgclYKMFnIHhq3Ja0Tlvx75iC7SbxVfdM9MW2YCawgtqbxDvGKFMhTNX/HCHa7YBWzQ==" saltValue="xuseu8UtM5mokqYXW3i3P5exMu283bQzV6FYJ47tX5cZ9rM64KJI+t1bhlD3avT52Uj330id3hv7e707uaTKjg==" spinCount="100000" sheet="1" objects="1" scenarios="1" formatColumns="0" formatRows="0" autoFilter="0"/>
  <autoFilter ref="C85:K103" xr:uid="{00000000-0009-0000-0000-000007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hyperlinks>
    <hyperlink ref="F89" r:id="rId1" xr:uid="{00000000-0004-0000-0700-000000000000}"/>
    <hyperlink ref="F97" r:id="rId2" xr:uid="{00000000-0004-0000-0700-000001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3"/>
  <headerFooter>
    <oddFooter>&amp;CStrana &amp;P z &amp;N</oddFooter>
  </headerFooter>
  <drawing r:id="rId4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0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7" t="s">
        <v>111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112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312" t="str">
        <f>'Rekapitulace stavby'!K6</f>
        <v>Dětské dopravní hřiště Šumperk - SO 800 Vegetační úpravy - výsadba</v>
      </c>
      <c r="F7" s="313"/>
      <c r="G7" s="313"/>
      <c r="H7" s="313"/>
      <c r="L7" s="20"/>
    </row>
    <row r="8" spans="2:46" ht="12" customHeight="1">
      <c r="B8" s="20"/>
      <c r="D8" s="27" t="s">
        <v>113</v>
      </c>
      <c r="L8" s="20"/>
    </row>
    <row r="9" spans="2:46" s="1" customFormat="1" ht="16.5" customHeight="1">
      <c r="B9" s="32"/>
      <c r="E9" s="312" t="s">
        <v>114</v>
      </c>
      <c r="F9" s="314"/>
      <c r="G9" s="314"/>
      <c r="H9" s="314"/>
      <c r="L9" s="32"/>
    </row>
    <row r="10" spans="2:46" s="1" customFormat="1" ht="12" customHeight="1">
      <c r="B10" s="32"/>
      <c r="D10" s="27" t="s">
        <v>115</v>
      </c>
      <c r="L10" s="32"/>
    </row>
    <row r="11" spans="2:46" s="1" customFormat="1" ht="16.5" customHeight="1">
      <c r="B11" s="32"/>
      <c r="E11" s="271" t="s">
        <v>568</v>
      </c>
      <c r="F11" s="314"/>
      <c r="G11" s="314"/>
      <c r="H11" s="314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21. 8. 2025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>
      <c r="B17" s="32"/>
      <c r="E17" s="25" t="s">
        <v>28</v>
      </c>
      <c r="I17" s="27" t="s">
        <v>29</v>
      </c>
      <c r="J17" s="25" t="s">
        <v>30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15" t="str">
        <f>'Rekapitulace stavby'!E14</f>
        <v>Vyplň údaj</v>
      </c>
      <c r="F20" s="296"/>
      <c r="G20" s="296"/>
      <c r="H20" s="296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33</v>
      </c>
      <c r="I22" s="27" t="s">
        <v>26</v>
      </c>
      <c r="J22" s="25" t="s">
        <v>34</v>
      </c>
      <c r="L22" s="32"/>
    </row>
    <row r="23" spans="2:12" s="1" customFormat="1" ht="18" customHeight="1">
      <c r="B23" s="32"/>
      <c r="E23" s="25" t="s">
        <v>35</v>
      </c>
      <c r="I23" s="27" t="s">
        <v>29</v>
      </c>
      <c r="J23" s="25" t="s">
        <v>36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38</v>
      </c>
      <c r="I25" s="27" t="s">
        <v>26</v>
      </c>
      <c r="J25" s="25" t="s">
        <v>19</v>
      </c>
      <c r="L25" s="32"/>
    </row>
    <row r="26" spans="2:12" s="1" customFormat="1" ht="18" customHeight="1">
      <c r="B26" s="32"/>
      <c r="E26" s="25" t="s">
        <v>39</v>
      </c>
      <c r="I26" s="27" t="s">
        <v>29</v>
      </c>
      <c r="J26" s="25" t="s">
        <v>19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40</v>
      </c>
      <c r="L28" s="32"/>
    </row>
    <row r="29" spans="2:12" s="7" customFormat="1" ht="16.5" customHeight="1">
      <c r="B29" s="91"/>
      <c r="E29" s="301" t="s">
        <v>19</v>
      </c>
      <c r="F29" s="301"/>
      <c r="G29" s="301"/>
      <c r="H29" s="301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42</v>
      </c>
      <c r="J32" s="63">
        <f>ROUND(J86, 2)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44</v>
      </c>
      <c r="I34" s="35" t="s">
        <v>43</v>
      </c>
      <c r="J34" s="35" t="s">
        <v>45</v>
      </c>
      <c r="L34" s="32"/>
    </row>
    <row r="35" spans="2:12" s="1" customFormat="1" ht="14.45" customHeight="1">
      <c r="B35" s="32"/>
      <c r="D35" s="52" t="s">
        <v>46</v>
      </c>
      <c r="E35" s="27" t="s">
        <v>47</v>
      </c>
      <c r="F35" s="83">
        <f>ROUND((SUM(BE86:BE101)),  2)</f>
        <v>0</v>
      </c>
      <c r="I35" s="93">
        <v>0.21</v>
      </c>
      <c r="J35" s="83">
        <f>ROUND(((SUM(BE86:BE101))*I35),  2)</f>
        <v>0</v>
      </c>
      <c r="L35" s="32"/>
    </row>
    <row r="36" spans="2:12" s="1" customFormat="1" ht="14.45" customHeight="1">
      <c r="B36" s="32"/>
      <c r="E36" s="27" t="s">
        <v>48</v>
      </c>
      <c r="F36" s="83">
        <f>ROUND((SUM(BF86:BF101)),  2)</f>
        <v>0</v>
      </c>
      <c r="I36" s="93">
        <v>0.12</v>
      </c>
      <c r="J36" s="83">
        <f>ROUND(((SUM(BF86:BF101))*I36),  2)</f>
        <v>0</v>
      </c>
      <c r="L36" s="32"/>
    </row>
    <row r="37" spans="2:12" s="1" customFormat="1" ht="14.45" hidden="1" customHeight="1">
      <c r="B37" s="32"/>
      <c r="E37" s="27" t="s">
        <v>49</v>
      </c>
      <c r="F37" s="83">
        <f>ROUND((SUM(BG86:BG101)),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7" t="s">
        <v>50</v>
      </c>
      <c r="F38" s="83">
        <f>ROUND((SUM(BH86:BH101)),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>
      <c r="B39" s="32"/>
      <c r="E39" s="27" t="s">
        <v>51</v>
      </c>
      <c r="F39" s="83">
        <f>ROUND((SUM(BI86:BI101)),  2)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52</v>
      </c>
      <c r="E41" s="54"/>
      <c r="F41" s="54"/>
      <c r="G41" s="96" t="s">
        <v>53</v>
      </c>
      <c r="H41" s="97" t="s">
        <v>54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>
      <c r="B47" s="32"/>
      <c r="C47" s="21" t="s">
        <v>117</v>
      </c>
      <c r="L47" s="32"/>
    </row>
    <row r="48" spans="2:12" s="1" customFormat="1" ht="6.95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26.25" customHeight="1">
      <c r="B50" s="32"/>
      <c r="E50" s="312" t="str">
        <f>E7</f>
        <v>Dětské dopravní hřiště Šumperk - SO 800 Vegetační úpravy - výsadba</v>
      </c>
      <c r="F50" s="313"/>
      <c r="G50" s="313"/>
      <c r="H50" s="313"/>
      <c r="L50" s="32"/>
    </row>
    <row r="51" spans="2:47" ht="12" customHeight="1">
      <c r="B51" s="20"/>
      <c r="C51" s="27" t="s">
        <v>113</v>
      </c>
      <c r="L51" s="20"/>
    </row>
    <row r="52" spans="2:47" s="1" customFormat="1" ht="16.5" customHeight="1">
      <c r="B52" s="32"/>
      <c r="E52" s="312" t="s">
        <v>114</v>
      </c>
      <c r="F52" s="314"/>
      <c r="G52" s="314"/>
      <c r="H52" s="314"/>
      <c r="L52" s="32"/>
    </row>
    <row r="53" spans="2:47" s="1" customFormat="1" ht="12" customHeight="1">
      <c r="B53" s="32"/>
      <c r="C53" s="27" t="s">
        <v>115</v>
      </c>
      <c r="L53" s="32"/>
    </row>
    <row r="54" spans="2:47" s="1" customFormat="1" ht="16.5" customHeight="1">
      <c r="B54" s="32"/>
      <c r="E54" s="271" t="str">
        <f>E11</f>
        <v>SO 808 - Vegetační úpravy - rozchodníkový koberec</v>
      </c>
      <c r="F54" s="314"/>
      <c r="G54" s="314"/>
      <c r="H54" s="314"/>
      <c r="L54" s="32"/>
    </row>
    <row r="55" spans="2:47" s="1" customFormat="1" ht="6.95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k.ú. Šumperk</v>
      </c>
      <c r="I56" s="27" t="s">
        <v>23</v>
      </c>
      <c r="J56" s="49" t="str">
        <f>IF(J14="","",J14)</f>
        <v>21. 8. 2025</v>
      </c>
      <c r="L56" s="32"/>
    </row>
    <row r="57" spans="2:47" s="1" customFormat="1" ht="6.95" customHeight="1">
      <c r="B57" s="32"/>
      <c r="L57" s="32"/>
    </row>
    <row r="58" spans="2:47" s="1" customFormat="1" ht="15.2" customHeight="1">
      <c r="B58" s="32"/>
      <c r="C58" s="27" t="s">
        <v>25</v>
      </c>
      <c r="F58" s="25" t="str">
        <f>E17</f>
        <v>Město Šumperk</v>
      </c>
      <c r="I58" s="27" t="s">
        <v>33</v>
      </c>
      <c r="J58" s="30" t="str">
        <f>E23</f>
        <v>Cekr CZ s.r.o.</v>
      </c>
      <c r="L58" s="32"/>
    </row>
    <row r="59" spans="2:47" s="1" customFormat="1" ht="40.15" customHeight="1">
      <c r="B59" s="32"/>
      <c r="C59" s="27" t="s">
        <v>31</v>
      </c>
      <c r="F59" s="25" t="str">
        <f>IF(E20="","",E20)</f>
        <v>Vyplň údaj</v>
      </c>
      <c r="I59" s="27" t="s">
        <v>38</v>
      </c>
      <c r="J59" s="30" t="str">
        <f>E26</f>
        <v>Ateliér Máj, Ing. Svorová, Ing. Zuntychová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118</v>
      </c>
      <c r="D61" s="94"/>
      <c r="E61" s="94"/>
      <c r="F61" s="94"/>
      <c r="G61" s="94"/>
      <c r="H61" s="94"/>
      <c r="I61" s="94"/>
      <c r="J61" s="101" t="s">
        <v>119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" customHeight="1">
      <c r="B63" s="32"/>
      <c r="C63" s="102" t="s">
        <v>74</v>
      </c>
      <c r="J63" s="63">
        <f>J86</f>
        <v>0</v>
      </c>
      <c r="L63" s="32"/>
      <c r="AU63" s="17" t="s">
        <v>120</v>
      </c>
    </row>
    <row r="64" spans="2:47" s="8" customFormat="1" ht="24.95" customHeight="1">
      <c r="B64" s="103"/>
      <c r="D64" s="104" t="s">
        <v>569</v>
      </c>
      <c r="E64" s="105"/>
      <c r="F64" s="105"/>
      <c r="G64" s="105"/>
      <c r="H64" s="105"/>
      <c r="I64" s="105"/>
      <c r="J64" s="106">
        <f>J87</f>
        <v>0</v>
      </c>
      <c r="L64" s="103"/>
    </row>
    <row r="65" spans="2:12" s="1" customFormat="1" ht="21.75" customHeight="1">
      <c r="B65" s="32"/>
      <c r="L65" s="32"/>
    </row>
    <row r="66" spans="2:12" s="1" customFormat="1" ht="6.95" customHeight="1"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32"/>
    </row>
    <row r="70" spans="2:12" s="1" customFormat="1" ht="6.95" customHeight="1"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32"/>
    </row>
    <row r="71" spans="2:12" s="1" customFormat="1" ht="24.95" customHeight="1">
      <c r="B71" s="32"/>
      <c r="C71" s="21" t="s">
        <v>123</v>
      </c>
      <c r="L71" s="32"/>
    </row>
    <row r="72" spans="2:12" s="1" customFormat="1" ht="6.95" customHeight="1">
      <c r="B72" s="32"/>
      <c r="L72" s="32"/>
    </row>
    <row r="73" spans="2:12" s="1" customFormat="1" ht="12" customHeight="1">
      <c r="B73" s="32"/>
      <c r="C73" s="27" t="s">
        <v>16</v>
      </c>
      <c r="L73" s="32"/>
    </row>
    <row r="74" spans="2:12" s="1" customFormat="1" ht="26.25" customHeight="1">
      <c r="B74" s="32"/>
      <c r="E74" s="312" t="str">
        <f>E7</f>
        <v>Dětské dopravní hřiště Šumperk - SO 800 Vegetační úpravy - výsadba</v>
      </c>
      <c r="F74" s="313"/>
      <c r="G74" s="313"/>
      <c r="H74" s="313"/>
      <c r="L74" s="32"/>
    </row>
    <row r="75" spans="2:12" ht="12" customHeight="1">
      <c r="B75" s="20"/>
      <c r="C75" s="27" t="s">
        <v>113</v>
      </c>
      <c r="L75" s="20"/>
    </row>
    <row r="76" spans="2:12" s="1" customFormat="1" ht="16.5" customHeight="1">
      <c r="B76" s="32"/>
      <c r="E76" s="312" t="s">
        <v>114</v>
      </c>
      <c r="F76" s="314"/>
      <c r="G76" s="314"/>
      <c r="H76" s="314"/>
      <c r="L76" s="32"/>
    </row>
    <row r="77" spans="2:12" s="1" customFormat="1" ht="12" customHeight="1">
      <c r="B77" s="32"/>
      <c r="C77" s="27" t="s">
        <v>115</v>
      </c>
      <c r="L77" s="32"/>
    </row>
    <row r="78" spans="2:12" s="1" customFormat="1" ht="16.5" customHeight="1">
      <c r="B78" s="32"/>
      <c r="E78" s="271" t="str">
        <f>E11</f>
        <v>SO 808 - Vegetační úpravy - rozchodníkový koberec</v>
      </c>
      <c r="F78" s="314"/>
      <c r="G78" s="314"/>
      <c r="H78" s="314"/>
      <c r="L78" s="32"/>
    </row>
    <row r="79" spans="2:12" s="1" customFormat="1" ht="6.95" customHeight="1">
      <c r="B79" s="32"/>
      <c r="L79" s="32"/>
    </row>
    <row r="80" spans="2:12" s="1" customFormat="1" ht="12" customHeight="1">
      <c r="B80" s="32"/>
      <c r="C80" s="27" t="s">
        <v>21</v>
      </c>
      <c r="F80" s="25" t="str">
        <f>F14</f>
        <v>k.ú. Šumperk</v>
      </c>
      <c r="I80" s="27" t="s">
        <v>23</v>
      </c>
      <c r="J80" s="49" t="str">
        <f>IF(J14="","",J14)</f>
        <v>21. 8. 2025</v>
      </c>
      <c r="L80" s="32"/>
    </row>
    <row r="81" spans="2:65" s="1" customFormat="1" ht="6.95" customHeight="1">
      <c r="B81" s="32"/>
      <c r="L81" s="32"/>
    </row>
    <row r="82" spans="2:65" s="1" customFormat="1" ht="15.2" customHeight="1">
      <c r="B82" s="32"/>
      <c r="C82" s="27" t="s">
        <v>25</v>
      </c>
      <c r="F82" s="25" t="str">
        <f>E17</f>
        <v>Město Šumperk</v>
      </c>
      <c r="I82" s="27" t="s">
        <v>33</v>
      </c>
      <c r="J82" s="30" t="str">
        <f>E23</f>
        <v>Cekr CZ s.r.o.</v>
      </c>
      <c r="L82" s="32"/>
    </row>
    <row r="83" spans="2:65" s="1" customFormat="1" ht="40.15" customHeight="1">
      <c r="B83" s="32"/>
      <c r="C83" s="27" t="s">
        <v>31</v>
      </c>
      <c r="F83" s="25" t="str">
        <f>IF(E20="","",E20)</f>
        <v>Vyplň údaj</v>
      </c>
      <c r="I83" s="27" t="s">
        <v>38</v>
      </c>
      <c r="J83" s="30" t="str">
        <f>E26</f>
        <v>Ateliér Máj, Ing. Svorová, Ing. Zuntychová</v>
      </c>
      <c r="L83" s="32"/>
    </row>
    <row r="84" spans="2:65" s="1" customFormat="1" ht="10.35" customHeight="1">
      <c r="B84" s="32"/>
      <c r="L84" s="32"/>
    </row>
    <row r="85" spans="2:65" s="10" customFormat="1" ht="29.25" customHeight="1">
      <c r="B85" s="111"/>
      <c r="C85" s="112" t="s">
        <v>124</v>
      </c>
      <c r="D85" s="113" t="s">
        <v>61</v>
      </c>
      <c r="E85" s="113" t="s">
        <v>57</v>
      </c>
      <c r="F85" s="113" t="s">
        <v>58</v>
      </c>
      <c r="G85" s="113" t="s">
        <v>125</v>
      </c>
      <c r="H85" s="113" t="s">
        <v>126</v>
      </c>
      <c r="I85" s="113" t="s">
        <v>127</v>
      </c>
      <c r="J85" s="113" t="s">
        <v>119</v>
      </c>
      <c r="K85" s="114" t="s">
        <v>128</v>
      </c>
      <c r="L85" s="111"/>
      <c r="M85" s="56" t="s">
        <v>19</v>
      </c>
      <c r="N85" s="57" t="s">
        <v>46</v>
      </c>
      <c r="O85" s="57" t="s">
        <v>129</v>
      </c>
      <c r="P85" s="57" t="s">
        <v>130</v>
      </c>
      <c r="Q85" s="57" t="s">
        <v>131</v>
      </c>
      <c r="R85" s="57" t="s">
        <v>132</v>
      </c>
      <c r="S85" s="57" t="s">
        <v>133</v>
      </c>
      <c r="T85" s="58" t="s">
        <v>134</v>
      </c>
    </row>
    <row r="86" spans="2:65" s="1" customFormat="1" ht="22.9" customHeight="1">
      <c r="B86" s="32"/>
      <c r="C86" s="61" t="s">
        <v>135</v>
      </c>
      <c r="J86" s="115">
        <f>BK86</f>
        <v>0</v>
      </c>
      <c r="L86" s="32"/>
      <c r="M86" s="59"/>
      <c r="N86" s="50"/>
      <c r="O86" s="50"/>
      <c r="P86" s="116">
        <f>P87</f>
        <v>0</v>
      </c>
      <c r="Q86" s="50"/>
      <c r="R86" s="116">
        <f>R87</f>
        <v>1.0400000000000001E-2</v>
      </c>
      <c r="S86" s="50"/>
      <c r="T86" s="117">
        <f>T87</f>
        <v>0</v>
      </c>
      <c r="AT86" s="17" t="s">
        <v>75</v>
      </c>
      <c r="AU86" s="17" t="s">
        <v>120</v>
      </c>
      <c r="BK86" s="118">
        <f>BK87</f>
        <v>0</v>
      </c>
    </row>
    <row r="87" spans="2:65" s="11" customFormat="1" ht="25.9" customHeight="1">
      <c r="B87" s="119"/>
      <c r="D87" s="120" t="s">
        <v>75</v>
      </c>
      <c r="E87" s="121" t="s">
        <v>570</v>
      </c>
      <c r="F87" s="121" t="s">
        <v>571</v>
      </c>
      <c r="I87" s="122"/>
      <c r="J87" s="123">
        <f>BK87</f>
        <v>0</v>
      </c>
      <c r="L87" s="119"/>
      <c r="M87" s="124"/>
      <c r="P87" s="125">
        <f>SUM(P88:P101)</f>
        <v>0</v>
      </c>
      <c r="R87" s="125">
        <f>SUM(R88:R101)</f>
        <v>1.0400000000000001E-2</v>
      </c>
      <c r="T87" s="126">
        <f>SUM(T88:T101)</f>
        <v>0</v>
      </c>
      <c r="AR87" s="120" t="s">
        <v>83</v>
      </c>
      <c r="AT87" s="127" t="s">
        <v>75</v>
      </c>
      <c r="AU87" s="127" t="s">
        <v>76</v>
      </c>
      <c r="AY87" s="120" t="s">
        <v>138</v>
      </c>
      <c r="BK87" s="128">
        <f>SUM(BK88:BK101)</f>
        <v>0</v>
      </c>
    </row>
    <row r="88" spans="2:65" s="1" customFormat="1" ht="33" customHeight="1">
      <c r="B88" s="32"/>
      <c r="C88" s="131" t="s">
        <v>83</v>
      </c>
      <c r="D88" s="131" t="s">
        <v>141</v>
      </c>
      <c r="E88" s="132" t="s">
        <v>572</v>
      </c>
      <c r="F88" s="133" t="s">
        <v>573</v>
      </c>
      <c r="G88" s="134" t="s">
        <v>144</v>
      </c>
      <c r="H88" s="135">
        <v>52</v>
      </c>
      <c r="I88" s="136"/>
      <c r="J88" s="137">
        <f>ROUND(I88*H88,2)</f>
        <v>0</v>
      </c>
      <c r="K88" s="133" t="s">
        <v>167</v>
      </c>
      <c r="L88" s="32"/>
      <c r="M88" s="138" t="s">
        <v>19</v>
      </c>
      <c r="N88" s="139" t="s">
        <v>47</v>
      </c>
      <c r="P88" s="140">
        <f>O88*H88</f>
        <v>0</v>
      </c>
      <c r="Q88" s="140">
        <v>2.0000000000000001E-4</v>
      </c>
      <c r="R88" s="140">
        <f>Q88*H88</f>
        <v>1.0400000000000001E-2</v>
      </c>
      <c r="S88" s="140">
        <v>0</v>
      </c>
      <c r="T88" s="141">
        <f>S88*H88</f>
        <v>0</v>
      </c>
      <c r="AR88" s="142" t="s">
        <v>146</v>
      </c>
      <c r="AT88" s="142" t="s">
        <v>141</v>
      </c>
      <c r="AU88" s="142" t="s">
        <v>83</v>
      </c>
      <c r="AY88" s="17" t="s">
        <v>138</v>
      </c>
      <c r="BE88" s="143">
        <f>IF(N88="základní",J88,0)</f>
        <v>0</v>
      </c>
      <c r="BF88" s="143">
        <f>IF(N88="snížená",J88,0)</f>
        <v>0</v>
      </c>
      <c r="BG88" s="143">
        <f>IF(N88="zákl. přenesená",J88,0)</f>
        <v>0</v>
      </c>
      <c r="BH88" s="143">
        <f>IF(N88="sníž. přenesená",J88,0)</f>
        <v>0</v>
      </c>
      <c r="BI88" s="143">
        <f>IF(N88="nulová",J88,0)</f>
        <v>0</v>
      </c>
      <c r="BJ88" s="17" t="s">
        <v>83</v>
      </c>
      <c r="BK88" s="143">
        <f>ROUND(I88*H88,2)</f>
        <v>0</v>
      </c>
      <c r="BL88" s="17" t="s">
        <v>146</v>
      </c>
      <c r="BM88" s="142" t="s">
        <v>574</v>
      </c>
    </row>
    <row r="89" spans="2:65" s="1" customFormat="1" ht="11.25">
      <c r="B89" s="32"/>
      <c r="D89" s="151" t="s">
        <v>169</v>
      </c>
      <c r="F89" s="152" t="s">
        <v>575</v>
      </c>
      <c r="I89" s="146"/>
      <c r="L89" s="32"/>
      <c r="M89" s="147"/>
      <c r="T89" s="53"/>
      <c r="AT89" s="17" t="s">
        <v>169</v>
      </c>
      <c r="AU89" s="17" t="s">
        <v>83</v>
      </c>
    </row>
    <row r="90" spans="2:65" s="14" customFormat="1" ht="11.25">
      <c r="B90" s="177"/>
      <c r="D90" s="144" t="s">
        <v>171</v>
      </c>
      <c r="E90" s="178" t="s">
        <v>19</v>
      </c>
      <c r="F90" s="179" t="s">
        <v>576</v>
      </c>
      <c r="H90" s="178" t="s">
        <v>19</v>
      </c>
      <c r="I90" s="180"/>
      <c r="L90" s="177"/>
      <c r="M90" s="181"/>
      <c r="T90" s="182"/>
      <c r="AT90" s="178" t="s">
        <v>171</v>
      </c>
      <c r="AU90" s="178" t="s">
        <v>83</v>
      </c>
      <c r="AV90" s="14" t="s">
        <v>83</v>
      </c>
      <c r="AW90" s="14" t="s">
        <v>37</v>
      </c>
      <c r="AX90" s="14" t="s">
        <v>76</v>
      </c>
      <c r="AY90" s="178" t="s">
        <v>138</v>
      </c>
    </row>
    <row r="91" spans="2:65" s="12" customFormat="1" ht="11.25">
      <c r="B91" s="153"/>
      <c r="D91" s="144" t="s">
        <v>171</v>
      </c>
      <c r="E91" s="154" t="s">
        <v>19</v>
      </c>
      <c r="F91" s="155" t="s">
        <v>577</v>
      </c>
      <c r="H91" s="156">
        <v>52</v>
      </c>
      <c r="I91" s="157"/>
      <c r="L91" s="153"/>
      <c r="M91" s="158"/>
      <c r="T91" s="159"/>
      <c r="AT91" s="154" t="s">
        <v>171</v>
      </c>
      <c r="AU91" s="154" t="s">
        <v>83</v>
      </c>
      <c r="AV91" s="12" t="s">
        <v>85</v>
      </c>
      <c r="AW91" s="12" t="s">
        <v>37</v>
      </c>
      <c r="AX91" s="12" t="s">
        <v>76</v>
      </c>
      <c r="AY91" s="154" t="s">
        <v>138</v>
      </c>
    </row>
    <row r="92" spans="2:65" s="13" customFormat="1" ht="11.25">
      <c r="B92" s="160"/>
      <c r="D92" s="144" t="s">
        <v>171</v>
      </c>
      <c r="E92" s="161" t="s">
        <v>19</v>
      </c>
      <c r="F92" s="162" t="s">
        <v>173</v>
      </c>
      <c r="H92" s="163">
        <v>52</v>
      </c>
      <c r="I92" s="164"/>
      <c r="L92" s="160"/>
      <c r="M92" s="165"/>
      <c r="T92" s="166"/>
      <c r="AT92" s="161" t="s">
        <v>171</v>
      </c>
      <c r="AU92" s="161" t="s">
        <v>83</v>
      </c>
      <c r="AV92" s="13" t="s">
        <v>146</v>
      </c>
      <c r="AW92" s="13" t="s">
        <v>37</v>
      </c>
      <c r="AX92" s="13" t="s">
        <v>83</v>
      </c>
      <c r="AY92" s="161" t="s">
        <v>138</v>
      </c>
    </row>
    <row r="93" spans="2:65" s="1" customFormat="1" ht="16.5" customHeight="1">
      <c r="B93" s="32"/>
      <c r="C93" s="167" t="s">
        <v>85</v>
      </c>
      <c r="D93" s="167" t="s">
        <v>174</v>
      </c>
      <c r="E93" s="168" t="s">
        <v>578</v>
      </c>
      <c r="F93" s="169" t="s">
        <v>579</v>
      </c>
      <c r="G93" s="170" t="s">
        <v>144</v>
      </c>
      <c r="H93" s="171">
        <v>52</v>
      </c>
      <c r="I93" s="172"/>
      <c r="J93" s="173">
        <f>ROUND(I93*H93,2)</f>
        <v>0</v>
      </c>
      <c r="K93" s="169" t="s">
        <v>145</v>
      </c>
      <c r="L93" s="174"/>
      <c r="M93" s="175" t="s">
        <v>19</v>
      </c>
      <c r="N93" s="176" t="s">
        <v>47</v>
      </c>
      <c r="P93" s="140">
        <f>O93*H93</f>
        <v>0</v>
      </c>
      <c r="Q93" s="140">
        <v>0</v>
      </c>
      <c r="R93" s="140">
        <f>Q93*H93</f>
        <v>0</v>
      </c>
      <c r="S93" s="140">
        <v>0</v>
      </c>
      <c r="T93" s="141">
        <f>S93*H93</f>
        <v>0</v>
      </c>
      <c r="AR93" s="142" t="s">
        <v>178</v>
      </c>
      <c r="AT93" s="142" t="s">
        <v>174</v>
      </c>
      <c r="AU93" s="142" t="s">
        <v>83</v>
      </c>
      <c r="AY93" s="17" t="s">
        <v>138</v>
      </c>
      <c r="BE93" s="143">
        <f>IF(N93="základní",J93,0)</f>
        <v>0</v>
      </c>
      <c r="BF93" s="143">
        <f>IF(N93="snížená",J93,0)</f>
        <v>0</v>
      </c>
      <c r="BG93" s="143">
        <f>IF(N93="zákl. přenesená",J93,0)</f>
        <v>0</v>
      </c>
      <c r="BH93" s="143">
        <f>IF(N93="sníž. přenesená",J93,0)</f>
        <v>0</v>
      </c>
      <c r="BI93" s="143">
        <f>IF(N93="nulová",J93,0)</f>
        <v>0</v>
      </c>
      <c r="BJ93" s="17" t="s">
        <v>83</v>
      </c>
      <c r="BK93" s="143">
        <f>ROUND(I93*H93,2)</f>
        <v>0</v>
      </c>
      <c r="BL93" s="17" t="s">
        <v>146</v>
      </c>
      <c r="BM93" s="142" t="s">
        <v>580</v>
      </c>
    </row>
    <row r="94" spans="2:65" s="14" customFormat="1" ht="11.25">
      <c r="B94" s="177"/>
      <c r="D94" s="144" t="s">
        <v>171</v>
      </c>
      <c r="E94" s="178" t="s">
        <v>19</v>
      </c>
      <c r="F94" s="179" t="s">
        <v>581</v>
      </c>
      <c r="H94" s="178" t="s">
        <v>19</v>
      </c>
      <c r="I94" s="180"/>
      <c r="L94" s="177"/>
      <c r="M94" s="181"/>
      <c r="T94" s="182"/>
      <c r="AT94" s="178" t="s">
        <v>171</v>
      </c>
      <c r="AU94" s="178" t="s">
        <v>83</v>
      </c>
      <c r="AV94" s="14" t="s">
        <v>83</v>
      </c>
      <c r="AW94" s="14" t="s">
        <v>37</v>
      </c>
      <c r="AX94" s="14" t="s">
        <v>76</v>
      </c>
      <c r="AY94" s="178" t="s">
        <v>138</v>
      </c>
    </row>
    <row r="95" spans="2:65" s="12" customFormat="1" ht="11.25">
      <c r="B95" s="153"/>
      <c r="D95" s="144" t="s">
        <v>171</v>
      </c>
      <c r="E95" s="154" t="s">
        <v>19</v>
      </c>
      <c r="F95" s="155" t="s">
        <v>577</v>
      </c>
      <c r="H95" s="156">
        <v>52</v>
      </c>
      <c r="I95" s="157"/>
      <c r="L95" s="153"/>
      <c r="M95" s="158"/>
      <c r="T95" s="159"/>
      <c r="AT95" s="154" t="s">
        <v>171</v>
      </c>
      <c r="AU95" s="154" t="s">
        <v>83</v>
      </c>
      <c r="AV95" s="12" t="s">
        <v>85</v>
      </c>
      <c r="AW95" s="12" t="s">
        <v>37</v>
      </c>
      <c r="AX95" s="12" t="s">
        <v>76</v>
      </c>
      <c r="AY95" s="154" t="s">
        <v>138</v>
      </c>
    </row>
    <row r="96" spans="2:65" s="13" customFormat="1" ht="11.25">
      <c r="B96" s="160"/>
      <c r="D96" s="144" t="s">
        <v>171</v>
      </c>
      <c r="E96" s="161" t="s">
        <v>19</v>
      </c>
      <c r="F96" s="162" t="s">
        <v>173</v>
      </c>
      <c r="H96" s="163">
        <v>52</v>
      </c>
      <c r="I96" s="164"/>
      <c r="L96" s="160"/>
      <c r="M96" s="165"/>
      <c r="T96" s="166"/>
      <c r="AT96" s="161" t="s">
        <v>171</v>
      </c>
      <c r="AU96" s="161" t="s">
        <v>83</v>
      </c>
      <c r="AV96" s="13" t="s">
        <v>146</v>
      </c>
      <c r="AW96" s="13" t="s">
        <v>37</v>
      </c>
      <c r="AX96" s="13" t="s">
        <v>83</v>
      </c>
      <c r="AY96" s="161" t="s">
        <v>138</v>
      </c>
    </row>
    <row r="97" spans="2:65" s="1" customFormat="1" ht="21.75" customHeight="1">
      <c r="B97" s="32"/>
      <c r="C97" s="131" t="s">
        <v>153</v>
      </c>
      <c r="D97" s="131" t="s">
        <v>141</v>
      </c>
      <c r="E97" s="132" t="s">
        <v>537</v>
      </c>
      <c r="F97" s="133" t="s">
        <v>538</v>
      </c>
      <c r="G97" s="134" t="s">
        <v>144</v>
      </c>
      <c r="H97" s="135">
        <v>52</v>
      </c>
      <c r="I97" s="136"/>
      <c r="J97" s="137">
        <f>ROUND(I97*H97,2)</f>
        <v>0</v>
      </c>
      <c r="K97" s="133" t="s">
        <v>167</v>
      </c>
      <c r="L97" s="32"/>
      <c r="M97" s="138" t="s">
        <v>19</v>
      </c>
      <c r="N97" s="139" t="s">
        <v>47</v>
      </c>
      <c r="P97" s="140">
        <f>O97*H97</f>
        <v>0</v>
      </c>
      <c r="Q97" s="140">
        <v>0</v>
      </c>
      <c r="R97" s="140">
        <f>Q97*H97</f>
        <v>0</v>
      </c>
      <c r="S97" s="140">
        <v>0</v>
      </c>
      <c r="T97" s="141">
        <f>S97*H97</f>
        <v>0</v>
      </c>
      <c r="AR97" s="142" t="s">
        <v>146</v>
      </c>
      <c r="AT97" s="142" t="s">
        <v>141</v>
      </c>
      <c r="AU97" s="142" t="s">
        <v>83</v>
      </c>
      <c r="AY97" s="17" t="s">
        <v>138</v>
      </c>
      <c r="BE97" s="143">
        <f>IF(N97="základní",J97,0)</f>
        <v>0</v>
      </c>
      <c r="BF97" s="143">
        <f>IF(N97="snížená",J97,0)</f>
        <v>0</v>
      </c>
      <c r="BG97" s="143">
        <f>IF(N97="zákl. přenesená",J97,0)</f>
        <v>0</v>
      </c>
      <c r="BH97" s="143">
        <f>IF(N97="sníž. přenesená",J97,0)</f>
        <v>0</v>
      </c>
      <c r="BI97" s="143">
        <f>IF(N97="nulová",J97,0)</f>
        <v>0</v>
      </c>
      <c r="BJ97" s="17" t="s">
        <v>83</v>
      </c>
      <c r="BK97" s="143">
        <f>ROUND(I97*H97,2)</f>
        <v>0</v>
      </c>
      <c r="BL97" s="17" t="s">
        <v>146</v>
      </c>
      <c r="BM97" s="142" t="s">
        <v>582</v>
      </c>
    </row>
    <row r="98" spans="2:65" s="1" customFormat="1" ht="11.25">
      <c r="B98" s="32"/>
      <c r="D98" s="151" t="s">
        <v>169</v>
      </c>
      <c r="F98" s="152" t="s">
        <v>540</v>
      </c>
      <c r="I98" s="146"/>
      <c r="L98" s="32"/>
      <c r="M98" s="147"/>
      <c r="T98" s="53"/>
      <c r="AT98" s="17" t="s">
        <v>169</v>
      </c>
      <c r="AU98" s="17" t="s">
        <v>83</v>
      </c>
    </row>
    <row r="99" spans="2:65" s="14" customFormat="1" ht="11.25">
      <c r="B99" s="177"/>
      <c r="D99" s="144" t="s">
        <v>171</v>
      </c>
      <c r="E99" s="178" t="s">
        <v>19</v>
      </c>
      <c r="F99" s="179" t="s">
        <v>583</v>
      </c>
      <c r="H99" s="178" t="s">
        <v>19</v>
      </c>
      <c r="I99" s="180"/>
      <c r="L99" s="177"/>
      <c r="M99" s="181"/>
      <c r="T99" s="182"/>
      <c r="AT99" s="178" t="s">
        <v>171</v>
      </c>
      <c r="AU99" s="178" t="s">
        <v>83</v>
      </c>
      <c r="AV99" s="14" t="s">
        <v>83</v>
      </c>
      <c r="AW99" s="14" t="s">
        <v>37</v>
      </c>
      <c r="AX99" s="14" t="s">
        <v>76</v>
      </c>
      <c r="AY99" s="178" t="s">
        <v>138</v>
      </c>
    </row>
    <row r="100" spans="2:65" s="12" customFormat="1" ht="11.25">
      <c r="B100" s="153"/>
      <c r="D100" s="144" t="s">
        <v>171</v>
      </c>
      <c r="E100" s="154" t="s">
        <v>19</v>
      </c>
      <c r="F100" s="155" t="s">
        <v>577</v>
      </c>
      <c r="H100" s="156">
        <v>52</v>
      </c>
      <c r="I100" s="157"/>
      <c r="L100" s="153"/>
      <c r="M100" s="158"/>
      <c r="T100" s="159"/>
      <c r="AT100" s="154" t="s">
        <v>171</v>
      </c>
      <c r="AU100" s="154" t="s">
        <v>83</v>
      </c>
      <c r="AV100" s="12" t="s">
        <v>85</v>
      </c>
      <c r="AW100" s="12" t="s">
        <v>37</v>
      </c>
      <c r="AX100" s="12" t="s">
        <v>76</v>
      </c>
      <c r="AY100" s="154" t="s">
        <v>138</v>
      </c>
    </row>
    <row r="101" spans="2:65" s="13" customFormat="1" ht="11.25">
      <c r="B101" s="160"/>
      <c r="D101" s="144" t="s">
        <v>171</v>
      </c>
      <c r="E101" s="161" t="s">
        <v>19</v>
      </c>
      <c r="F101" s="162" t="s">
        <v>173</v>
      </c>
      <c r="H101" s="163">
        <v>52</v>
      </c>
      <c r="I101" s="164"/>
      <c r="L101" s="160"/>
      <c r="M101" s="183"/>
      <c r="N101" s="184"/>
      <c r="O101" s="184"/>
      <c r="P101" s="184"/>
      <c r="Q101" s="184"/>
      <c r="R101" s="184"/>
      <c r="S101" s="184"/>
      <c r="T101" s="185"/>
      <c r="AT101" s="161" t="s">
        <v>171</v>
      </c>
      <c r="AU101" s="161" t="s">
        <v>83</v>
      </c>
      <c r="AV101" s="13" t="s">
        <v>146</v>
      </c>
      <c r="AW101" s="13" t="s">
        <v>37</v>
      </c>
      <c r="AX101" s="13" t="s">
        <v>83</v>
      </c>
      <c r="AY101" s="161" t="s">
        <v>138</v>
      </c>
    </row>
    <row r="102" spans="2:65" s="1" customFormat="1" ht="6.95" customHeight="1"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32"/>
    </row>
  </sheetData>
  <sheetProtection algorithmName="SHA-512" hashValue="a6Td0654IUiG54e8ZK9793rdgERR5sTZ3QcMQnWGEPxQLx80Tl+AdEB3Cm/iRCkDZMMIvYHg422P1UNUs/JUDQ==" saltValue="2DHj86V6/kCY+dSA41sLOQ/WSv+bHFKordK1SkrPj0oY49x6TvnF19qhGPko1pyRm399+3r8BqJ3FAT1LRkcUw==" spinCount="100000" sheet="1" objects="1" scenarios="1" formatColumns="0" formatRows="0" autoFilter="0"/>
  <autoFilter ref="C85:K101" xr:uid="{00000000-0009-0000-0000-000008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hyperlinks>
    <hyperlink ref="F89" r:id="rId1" xr:uid="{00000000-0004-0000-0800-000000000000}"/>
    <hyperlink ref="F98" r:id="rId2" xr:uid="{00000000-0004-0000-0800-000001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3"/>
  <headerFooter>
    <oddFooter>&amp;CStrana &amp;P z &amp;N</oddFoot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19</vt:i4>
      </vt:variant>
    </vt:vector>
  </HeadingPairs>
  <TitlesOfParts>
    <vt:vector size="29" baseType="lpstr">
      <vt:lpstr>Rekapitulace stavby</vt:lpstr>
      <vt:lpstr>SO 801 - Vegetační úpravy...</vt:lpstr>
      <vt:lpstr>SO 802 - Vegetační úpravy...</vt:lpstr>
      <vt:lpstr>SO 803 - Vegetační úpravy...</vt:lpstr>
      <vt:lpstr>SO 804 - Vegetační úpravy...</vt:lpstr>
      <vt:lpstr>SO 805 - Vegetační úpravy...</vt:lpstr>
      <vt:lpstr>SO 806 - Vegetační úpravy...</vt:lpstr>
      <vt:lpstr>SO 807 - Vegetační úpravy...</vt:lpstr>
      <vt:lpstr>SO 808 - Vegetační úpravy...</vt:lpstr>
      <vt:lpstr>Pokyny pro vyplnění</vt:lpstr>
      <vt:lpstr>'Rekapitulace stavby'!Názvy_tisku</vt:lpstr>
      <vt:lpstr>'SO 801 - Vegetační úpravy...'!Názvy_tisku</vt:lpstr>
      <vt:lpstr>'SO 802 - Vegetační úpravy...'!Názvy_tisku</vt:lpstr>
      <vt:lpstr>'SO 803 - Vegetační úpravy...'!Názvy_tisku</vt:lpstr>
      <vt:lpstr>'SO 804 - Vegetační úpravy...'!Názvy_tisku</vt:lpstr>
      <vt:lpstr>'SO 805 - Vegetační úpravy...'!Názvy_tisku</vt:lpstr>
      <vt:lpstr>'SO 806 - Vegetační úpravy...'!Názvy_tisku</vt:lpstr>
      <vt:lpstr>'SO 807 - Vegetační úpravy...'!Názvy_tisku</vt:lpstr>
      <vt:lpstr>'SO 808 - Vegetační úpravy...'!Názvy_tisku</vt:lpstr>
      <vt:lpstr>'Pokyny pro vyplnění'!Oblast_tisku</vt:lpstr>
      <vt:lpstr>'Rekapitulace stavby'!Oblast_tisku</vt:lpstr>
      <vt:lpstr>'SO 801 - Vegetační úpravy...'!Oblast_tisku</vt:lpstr>
      <vt:lpstr>'SO 802 - Vegetační úpravy...'!Oblast_tisku</vt:lpstr>
      <vt:lpstr>'SO 803 - Vegetační úpravy...'!Oblast_tisku</vt:lpstr>
      <vt:lpstr>'SO 804 - Vegetační úpravy...'!Oblast_tisku</vt:lpstr>
      <vt:lpstr>'SO 805 - Vegetační úpravy...'!Oblast_tisku</vt:lpstr>
      <vt:lpstr>'SO 806 - Vegetační úpravy...'!Oblast_tisku</vt:lpstr>
      <vt:lpstr>'SO 807 - Vegetační úpravy...'!Oblast_tisku</vt:lpstr>
      <vt:lpstr>'SO 808 - Vegetační úpravy...'!Oblast_tisku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ZAMYKAL-PC\zamykal</dc:creator>
  <cp:lastModifiedBy>zamykal</cp:lastModifiedBy>
  <cp:lastPrinted>2025-10-03T05:30:51Z</cp:lastPrinted>
  <dcterms:created xsi:type="dcterms:W3CDTF">2025-10-03T05:30:09Z</dcterms:created>
  <dcterms:modified xsi:type="dcterms:W3CDTF">2025-10-03T05:37:45Z</dcterms:modified>
</cp:coreProperties>
</file>